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2_Verzekering/Communicatie/Formulieren/Aanvraagformulier/"/>
    </mc:Choice>
  </mc:AlternateContent>
  <xr:revisionPtr revIDLastSave="543" documentId="13_ncr:1_{9A05451A-9A0D-4923-8699-945C2C694263}" xr6:coauthVersionLast="47" xr6:coauthVersionMax="47" xr10:uidLastSave="{EA5F83E6-CA33-4C08-A42A-07C37A18CF37}"/>
  <bookViews>
    <workbookView xWindow="-23148" yWindow="-108" windowWidth="23256" windowHeight="12456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1" l="1"/>
  <c r="Y21" i="1"/>
  <c r="Y20" i="1"/>
  <c r="Y19" i="1"/>
  <c r="Y18" i="1"/>
  <c r="Y23" i="1"/>
  <c r="Y27" i="1"/>
  <c r="Y26" i="1"/>
  <c r="Y25" i="1"/>
  <c r="Y24" i="1"/>
  <c r="V19" i="1"/>
  <c r="V20" i="1"/>
  <c r="V21" i="1"/>
  <c r="V22" i="1"/>
  <c r="V23" i="1"/>
  <c r="V24" i="1"/>
  <c r="V25" i="1"/>
  <c r="V26" i="1"/>
  <c r="V27" i="1"/>
  <c r="V18" i="1"/>
  <c r="N19" i="1" l="1"/>
  <c r="O19" i="1" s="1"/>
  <c r="N20" i="1"/>
  <c r="N21" i="1"/>
  <c r="N22" i="1"/>
  <c r="N23" i="1"/>
  <c r="N24" i="1"/>
  <c r="O24" i="1" s="1"/>
  <c r="R24" i="1" s="1"/>
  <c r="T24" i="1" s="1"/>
  <c r="N25" i="1"/>
  <c r="N26" i="1"/>
  <c r="N27" i="1"/>
  <c r="N18" i="1"/>
  <c r="O18" i="1" s="1"/>
  <c r="P19" i="1"/>
  <c r="P20" i="1"/>
  <c r="P21" i="1"/>
  <c r="P22" i="1"/>
  <c r="P23" i="1"/>
  <c r="P24" i="1"/>
  <c r="P25" i="1"/>
  <c r="P26" i="1"/>
  <c r="P27" i="1"/>
  <c r="O20" i="1" l="1"/>
  <c r="R20" i="1" s="1"/>
  <c r="W20" i="1" s="1"/>
  <c r="O27" i="1"/>
  <c r="R27" i="1" s="1"/>
  <c r="T27" i="1" s="1"/>
  <c r="S27" i="1" s="1"/>
  <c r="O26" i="1"/>
  <c r="R26" i="1" s="1"/>
  <c r="T26" i="1" s="1"/>
  <c r="S26" i="1" s="1"/>
  <c r="O22" i="1"/>
  <c r="R22" i="1" s="1"/>
  <c r="O25" i="1"/>
  <c r="R25" i="1" s="1"/>
  <c r="O21" i="1"/>
  <c r="R21" i="1" s="1"/>
  <c r="W21" i="1" s="1"/>
  <c r="O23" i="1"/>
  <c r="R23" i="1" s="1"/>
  <c r="T23" i="1" s="1"/>
  <c r="S23" i="1" s="1"/>
  <c r="S24" i="1"/>
  <c r="W24" i="1"/>
  <c r="R19" i="1"/>
  <c r="T19" i="1" s="1"/>
  <c r="W27" i="1" l="1"/>
  <c r="W22" i="1"/>
  <c r="T22" i="1"/>
  <c r="S22" i="1" s="1"/>
  <c r="T20" i="1"/>
  <c r="W26" i="1"/>
  <c r="T25" i="1"/>
  <c r="W25" i="1"/>
  <c r="T21" i="1"/>
  <c r="W23" i="1"/>
  <c r="K24" i="1"/>
  <c r="X24" i="1"/>
  <c r="Z24" i="1" s="1"/>
  <c r="K27" i="1"/>
  <c r="X27" i="1"/>
  <c r="K23" i="1"/>
  <c r="X23" i="1"/>
  <c r="K26" i="1"/>
  <c r="X26" i="1"/>
  <c r="S19" i="1"/>
  <c r="W19" i="1"/>
  <c r="P18" i="1"/>
  <c r="Z26" i="1" l="1"/>
  <c r="AA26" i="1" s="1"/>
  <c r="AA24" i="1"/>
  <c r="Z23" i="1"/>
  <c r="AA23" i="1" s="1"/>
  <c r="Z27" i="1"/>
  <c r="AA27" i="1" s="1"/>
  <c r="K25" i="1"/>
  <c r="X25" i="1"/>
  <c r="X22" i="1"/>
  <c r="Z22" i="1" s="1"/>
  <c r="S25" i="1"/>
  <c r="X21" i="1"/>
  <c r="K21" i="1"/>
  <c r="K20" i="1"/>
  <c r="X20" i="1"/>
  <c r="S21" i="1"/>
  <c r="K22" i="1"/>
  <c r="S20" i="1"/>
  <c r="K19" i="1"/>
  <c r="X19" i="1"/>
  <c r="R18" i="1"/>
  <c r="T18" i="1" s="1"/>
  <c r="Z25" i="1" l="1"/>
  <c r="AA25" i="1" s="1"/>
  <c r="Z20" i="1"/>
  <c r="AA20" i="1" s="1"/>
  <c r="Z21" i="1"/>
  <c r="AA21" i="1" s="1"/>
  <c r="AA22" i="1"/>
  <c r="Z19" i="1"/>
  <c r="AA19" i="1" s="1"/>
  <c r="S18" i="1"/>
  <c r="W18" i="1"/>
  <c r="K18" i="1" l="1"/>
  <c r="X18" i="1"/>
  <c r="Z18" i="1" s="1"/>
  <c r="I7" i="1"/>
  <c r="H10" i="1"/>
  <c r="H7" i="1"/>
  <c r="H6" i="1"/>
  <c r="B7" i="1"/>
  <c r="AA18" i="1" l="1"/>
  <c r="AB18" i="1" s="1"/>
  <c r="K28" i="1" s="1"/>
  <c r="H32" i="1" s="1"/>
  <c r="H33" i="1" l="1"/>
</calcChain>
</file>

<file path=xl/sharedStrings.xml><?xml version="1.0" encoding="utf-8"?>
<sst xmlns="http://schemas.openxmlformats.org/spreadsheetml/2006/main" count="310" uniqueCount="308">
  <si>
    <t>Telefoon:</t>
  </si>
  <si>
    <t>Voornaam:</t>
  </si>
  <si>
    <t>Naam &amp; omschrijving:</t>
  </si>
  <si>
    <t>Volledig adres:</t>
  </si>
  <si>
    <t>Totaal</t>
  </si>
  <si>
    <t>Datum en handtekening van de verantwoordelijke:</t>
  </si>
  <si>
    <t xml:space="preserve">Totaal bedrag wordt steeds verhoogd met 10% taksen = 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</si>
  <si>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</si>
  <si>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</si>
  <si>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</si>
  <si>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</si>
  <si>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</si>
  <si>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</si>
  <si>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</si>
  <si>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</si>
  <si>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</si>
  <si>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</si>
  <si>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</si>
  <si>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</si>
  <si>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</si>
  <si>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</si>
  <si>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</si>
  <si>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</si>
  <si>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</si>
  <si>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</si>
  <si>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</si>
  <si>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</si>
  <si>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</si>
  <si>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</si>
  <si>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</si>
  <si>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</si>
  <si>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</si>
  <si>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</si>
  <si>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</si>
  <si>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</si>
  <si>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</si>
  <si>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</si>
  <si>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</si>
  <si>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</si>
  <si>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</si>
  <si>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</si>
  <si>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</si>
  <si>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</si>
  <si>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</si>
  <si>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</si>
  <si>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</si>
  <si>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</si>
  <si>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</si>
  <si>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</si>
  <si>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</si>
  <si>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</si>
  <si>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</si>
  <si>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</si>
  <si>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</si>
  <si>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</si>
  <si>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</si>
  <si>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</si>
  <si>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</si>
  <si>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</si>
  <si>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</si>
  <si>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</si>
  <si>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</si>
  <si>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</si>
  <si>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</si>
  <si>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</si>
  <si>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</si>
  <si>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</si>
  <si>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</si>
  <si>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</si>
  <si>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</si>
  <si>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</si>
  <si>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</si>
  <si>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</si>
  <si>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</si>
  <si>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</si>
  <si>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</si>
  <si>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</si>
  <si>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</si>
  <si>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</si>
  <si>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</si>
  <si>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</si>
  <si>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</si>
  <si>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</si>
  <si>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</si>
  <si>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</si>
  <si>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</si>
  <si>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</si>
  <si>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</si>
  <si>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</si>
  <si>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</si>
  <si>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</si>
  <si>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</si>
  <si>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</si>
  <si>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</si>
  <si>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</si>
  <si>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</si>
  <si>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</si>
  <si>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</si>
  <si>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</si>
  <si>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</si>
  <si>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</si>
  <si>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</si>
  <si>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</si>
  <si>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</si>
  <si>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</si>
  <si>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</si>
  <si>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</si>
  <si>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</si>
  <si>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</si>
  <si>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</si>
  <si>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</si>
  <si>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</si>
  <si>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</si>
  <si>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</si>
  <si>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</si>
  <si>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</si>
  <si>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</si>
  <si>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</si>
  <si>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</si>
  <si>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</si>
  <si>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</si>
  <si>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</si>
  <si>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</si>
  <si>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</si>
  <si>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</si>
  <si>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</si>
  <si>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</si>
  <si>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</si>
  <si>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</si>
  <si>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</si>
  <si>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</si>
  <si>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</si>
  <si>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</si>
  <si>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</si>
  <si>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</si>
  <si>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</si>
  <si>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</si>
  <si>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</si>
  <si>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</si>
  <si>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</si>
  <si>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</si>
  <si>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</si>
  <si>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</si>
  <si>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</si>
  <si>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</si>
  <si>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</si>
  <si>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</si>
  <si>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</si>
  <si>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</si>
  <si>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</si>
  <si>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</si>
  <si>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</si>
  <si>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</si>
  <si>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</si>
  <si>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</si>
  <si>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</si>
  <si>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</si>
  <si>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</si>
  <si>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</si>
  <si>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</si>
  <si>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</si>
  <si>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</si>
  <si>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</si>
  <si>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</si>
  <si>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</si>
  <si>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</si>
  <si>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</si>
  <si>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</si>
  <si>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</si>
  <si>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</si>
  <si>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</si>
  <si>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</si>
  <si>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</si>
  <si>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</si>
  <si>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</si>
  <si>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</si>
  <si>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</si>
  <si>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</si>
  <si>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</si>
  <si>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</si>
  <si>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</si>
  <si>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</si>
  <si>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</si>
  <si>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</si>
  <si>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</si>
  <si>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</si>
  <si>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</si>
  <si>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</si>
  <si>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</si>
  <si>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</si>
  <si>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</si>
  <si>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</si>
  <si>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</si>
  <si>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</si>
  <si>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</si>
  <si>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</si>
  <si>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</si>
  <si>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</si>
  <si>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</si>
  <si>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</si>
  <si>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</si>
  <si>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</si>
  <si>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</si>
  <si>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</si>
  <si>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</si>
  <si>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</si>
  <si>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</si>
  <si>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</si>
  <si>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</si>
  <si>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</si>
  <si>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</si>
  <si>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</si>
  <si>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</si>
  <si>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</si>
  <si>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</si>
  <si>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</si>
  <si>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</si>
  <si>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</si>
  <si>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</si>
  <si>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</si>
  <si>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</si>
  <si>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</si>
  <si>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</si>
  <si>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</si>
  <si>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</si>
  <si>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</si>
  <si>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</si>
  <si>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</si>
  <si>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</si>
  <si>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</si>
  <si>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</si>
  <si>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</si>
  <si>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</si>
  <si>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</si>
  <si>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</si>
  <si>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</si>
  <si>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</si>
  <si>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</si>
  <si>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</si>
  <si>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</si>
  <si>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</si>
  <si>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</si>
  <si>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</si>
  <si>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</si>
  <si>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</si>
  <si>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</si>
  <si>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</si>
  <si>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</si>
  <si>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</si>
  <si>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</si>
  <si>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</si>
  <si>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</si>
  <si>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</si>
  <si>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</si>
  <si>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</si>
  <si>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</si>
  <si>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</si>
  <si>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</si>
  <si>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</si>
  <si>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</si>
  <si>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</si>
  <si>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</si>
  <si>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</si>
  <si>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</si>
  <si>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</si>
  <si>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</si>
  <si>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</si>
  <si>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</si>
  <si>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</si>
  <si>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</si>
  <si>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</si>
  <si>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</si>
  <si>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</si>
  <si>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</si>
  <si>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</si>
  <si>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</si>
  <si>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</si>
  <si>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</si>
  <si>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</si>
  <si>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</si>
  <si>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</si>
  <si>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</si>
  <si>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</si>
  <si>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t>Je krijgt een bevestigingsmail wanneer de verzekering in orde is, betaling na ontvangst factuur.</t>
  </si>
  <si>
    <t>E-mail:</t>
  </si>
  <si>
    <r>
      <rPr>
        <b/>
        <sz val="18"/>
        <rFont val="Calibri"/>
        <family val="2"/>
        <scheme val="minor"/>
      </rPr>
      <t>GEVAARLIJKE SPORTEN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</si>
  <si>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 xml:space="preserve">Totale premie (minimum €16,25!) = </t>
  </si>
  <si>
    <t>Gevechts- en verdedigingsporten</t>
  </si>
  <si>
    <t>Diepzeeduiken buiten België</t>
  </si>
  <si>
    <t>Alpinisme en speleo buiten België</t>
  </si>
  <si>
    <t>Klettern buiten België</t>
  </si>
  <si>
    <t>Skiën, skispringen, bobslee</t>
  </si>
  <si>
    <t>Go karting, quad</t>
  </si>
  <si>
    <t>Valschermspringen,  zweefvliegen of parachutisme</t>
  </si>
  <si>
    <t>Canyoning, rafting (buiten België)</t>
  </si>
  <si>
    <t>Surfkayaking, kitesurfen</t>
  </si>
  <si>
    <t>Paintball (binnen en buiten België)</t>
  </si>
  <si>
    <t>per dag</t>
  </si>
  <si>
    <t>max.
7 dagen</t>
  </si>
  <si>
    <t>max.15 dagen</t>
  </si>
  <si>
    <t>Aantal pesonen</t>
  </si>
  <si>
    <t>Periode van … (datum)</t>
  </si>
  <si>
    <t>… tot en met (datum)</t>
  </si>
  <si>
    <t>Totaal te betalen</t>
  </si>
  <si>
    <t>Totaal dagen</t>
  </si>
  <si>
    <t>Totale premie</t>
  </si>
  <si>
    <t>Permie per persoon</t>
  </si>
  <si>
    <t>Verzekering van meerdere sporten op dezelfde dag/periode vereisen slechts 1 keer een bijpremie waarbij steeds het hoogste tarief wordt gehanteerd. 
Vb. Speleo + go-karting = tarief van €3,90 per persoon (hoogste tarief wordt gebruikt).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</si>
</sst>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d/mm/yy;@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ADE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5" fontId="6" fillId="0" borderId="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8" fontId="6" fillId="3" borderId="4" xfId="0" applyNumberFormat="1" applyFont="1" applyFill="1" applyBorder="1" applyAlignment="1">
      <alignment horizontal="right" vertical="center"/>
    </xf>
    <xf numFmtId="8" fontId="6" fillId="3" borderId="15" xfId="0" applyNumberFormat="1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center" vertical="center" wrapText="1"/>
    </xf>
    <xf numFmtId="8" fontId="6" fillId="0" borderId="26" xfId="0" applyNumberFormat="1" applyFont="1" applyBorder="1" applyAlignment="1">
      <alignment horizontal="right" vertical="center"/>
    </xf>
    <xf numFmtId="8" fontId="6" fillId="0" borderId="27" xfId="0" applyNumberFormat="1" applyFont="1" applyBorder="1" applyAlignment="1">
      <alignment horizontal="right" vertical="center"/>
    </xf>
    <xf numFmtId="8" fontId="6" fillId="0" borderId="28" xfId="0" applyNumberFormat="1" applyFont="1" applyBorder="1" applyAlignment="1">
      <alignment horizontal="right" vertical="center"/>
    </xf>
    <xf numFmtId="8" fontId="6" fillId="3" borderId="16" xfId="0" applyNumberFormat="1" applyFont="1" applyFill="1" applyBorder="1" applyAlignment="1">
      <alignment horizontal="right" vertical="center"/>
    </xf>
    <xf numFmtId="8" fontId="6" fillId="3" borderId="17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165" fontId="5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5" fontId="15" fillId="0" borderId="29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165" fontId="6" fillId="0" borderId="33" xfId="0" applyNumberFormat="1" applyFont="1" applyBorder="1" applyAlignment="1">
      <alignment horizontal="right" vertical="center"/>
    </xf>
    <xf numFmtId="165" fontId="6" fillId="0" borderId="34" xfId="0" applyNumberFormat="1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6" borderId="37" xfId="0" applyFill="1" applyBorder="1" applyAlignment="1">
      <alignment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14" fontId="5" fillId="2" borderId="16" xfId="0" applyNumberFormat="1" applyFont="1" applyFill="1" applyBorder="1" applyAlignment="1" applyProtection="1">
      <alignment horizontal="center" vertical="center"/>
      <protection locked="0"/>
    </xf>
    <xf numFmtId="14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14" fontId="5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6" fillId="0" borderId="0" xfId="0" quotePrefix="1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Standaard" xfId="0" builtinId="0"/>
  </cellStyles>
  <dxfs count="10"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4" tint="0.59996337778862885"/>
        </patternFill>
      </fill>
    </dxf>
    <dxf>
      <font>
        <b val="0"/>
        <i val="0"/>
        <u/>
        <color rgb="FFC00000"/>
      </font>
      <fill>
        <patternFill>
          <bgColor rgb="FFFFC7CE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ADEF"/>
      <color rgb="FFFFC7CE"/>
      <color rgb="FF0168B3"/>
      <color rgb="FF006699"/>
      <color rgb="FFE43137"/>
      <color rgb="FFEE3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276224</xdr:colOff>
      <xdr:row>1</xdr:row>
      <xdr:rowOff>0</xdr:rowOff>
    </xdr:from>
    <xdr:to>
      <xdr:col>11</xdr:col>
      <xdr:colOff>187764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791324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B42"/>
  <sheetViews>
    <sheetView showGridLines="0" showRowColHeaders="0" tabSelected="1" topLeftCell="A4" zoomScaleNormal="100" zoomScaleSheetLayoutView="100" workbookViewId="0">
      <selection activeCell="H24" sqref="H24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14.7109375" style="7" customWidth="1"/>
    <col min="4" max="4" width="6.7109375" style="7" customWidth="1"/>
    <col min="5" max="7" width="9.28515625" style="7" customWidth="1"/>
    <col min="8" max="8" width="9.7109375" style="7" customWidth="1"/>
    <col min="9" max="10" width="14.7109375" style="7" customWidth="1"/>
    <col min="11" max="11" width="13.42578125" style="7" customWidth="1"/>
    <col min="12" max="12" width="5.7109375" style="7" customWidth="1"/>
    <col min="13" max="17" width="9.140625" style="7" hidden="1" customWidth="1"/>
    <col min="18" max="19" width="12.28515625" style="7" hidden="1" customWidth="1"/>
    <col min="20" max="20" width="16.140625" style="7" hidden="1" customWidth="1"/>
    <col min="21" max="21" width="9.140625" style="7" hidden="1" customWidth="1"/>
    <col min="22" max="22" width="11.42578125" style="7" hidden="1" customWidth="1"/>
    <col min="23" max="23" width="9.7109375" style="7" hidden="1" customWidth="1"/>
    <col min="24" max="24" width="17.28515625" style="7" hidden="1" customWidth="1"/>
    <col min="25" max="26" width="9.140625" style="7" hidden="1" customWidth="1"/>
    <col min="27" max="27" width="9.5703125" style="7" hidden="1" customWidth="1"/>
    <col min="28" max="16384" width="9.140625" style="7" hidden="1"/>
  </cols>
  <sheetData>
    <row r="1" spans="2:28" x14ac:dyDescent="0.25"/>
    <row r="2" spans="2:28" ht="69.95" customHeight="1" x14ac:dyDescent="0.25">
      <c r="B2" s="65" t="s">
        <v>285</v>
      </c>
      <c r="C2" s="65"/>
      <c r="D2" s="65"/>
      <c r="E2" s="65"/>
      <c r="F2" s="65"/>
      <c r="G2" s="65"/>
      <c r="H2" s="65"/>
      <c r="I2" s="65"/>
      <c r="J2" s="65"/>
    </row>
    <row r="3" spans="2:28" x14ac:dyDescent="0.25"/>
    <row r="4" spans="2:28" ht="23.25" customHeight="1" x14ac:dyDescent="0.25">
      <c r="B4" s="66" t="s">
        <v>7</v>
      </c>
      <c r="C4" s="66"/>
      <c r="D4" s="66"/>
      <c r="E4" s="66"/>
    </row>
    <row r="5" spans="2:28" x14ac:dyDescent="0.25"/>
    <row r="6" spans="2:28" x14ac:dyDescent="0.25">
      <c r="B6" s="14" t="s">
        <v>106</v>
      </c>
      <c r="C6" s="16"/>
      <c r="D6" s="16"/>
      <c r="G6" s="6"/>
      <c r="H6" s="3" t="str">
        <f>"Datum aanvraag: "</f>
        <v xml:space="preserve">Datum aanvraag: </v>
      </c>
      <c r="I6" s="4"/>
    </row>
    <row r="7" spans="2:28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_xlfn.IFNA(VLOOKUP(C7,Groepen!A2:B287,2,FALSE),"Vul je groepsnummer in!")</f>
        <v>Vul je groepsnummer in!</v>
      </c>
    </row>
    <row r="8" spans="2:28" x14ac:dyDescent="0.25">
      <c r="B8" s="6"/>
      <c r="C8" s="6"/>
      <c r="D8" s="6"/>
      <c r="E8" s="6"/>
      <c r="F8" s="6"/>
      <c r="G8" s="6"/>
      <c r="I8" s="6"/>
    </row>
    <row r="9" spans="2:28" x14ac:dyDescent="0.25">
      <c r="B9" s="14" t="s">
        <v>105</v>
      </c>
    </row>
    <row r="10" spans="2:28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5"/>
      <c r="K10" s="15"/>
    </row>
    <row r="11" spans="2:28" x14ac:dyDescent="0.25">
      <c r="B11" s="7" t="s">
        <v>284</v>
      </c>
      <c r="C11" s="10"/>
      <c r="D11" s="9"/>
      <c r="E11" s="9"/>
      <c r="H11" s="3" t="s">
        <v>0</v>
      </c>
      <c r="I11" s="8"/>
      <c r="J11" s="15"/>
      <c r="K11" s="15"/>
    </row>
    <row r="12" spans="2:28" x14ac:dyDescent="0.25">
      <c r="B12" s="6"/>
      <c r="C12" s="6"/>
      <c r="D12" s="6"/>
      <c r="E12" s="6"/>
      <c r="F12" s="6"/>
      <c r="G12" s="6"/>
      <c r="H12" s="6"/>
      <c r="I12" s="6"/>
      <c r="J12" s="6"/>
    </row>
    <row r="13" spans="2:28" x14ac:dyDescent="0.25">
      <c r="B13" s="14" t="s">
        <v>107</v>
      </c>
      <c r="I13" s="6"/>
      <c r="J13" s="6"/>
    </row>
    <row r="14" spans="2:28" x14ac:dyDescent="0.25">
      <c r="B14" s="7" t="s">
        <v>2</v>
      </c>
      <c r="D14" s="8"/>
      <c r="E14" s="9"/>
      <c r="F14" s="9"/>
      <c r="G14" s="9"/>
      <c r="H14" s="9"/>
      <c r="I14" s="15"/>
      <c r="J14" s="15"/>
      <c r="K14" s="15"/>
    </row>
    <row r="15" spans="2:28" x14ac:dyDescent="0.25">
      <c r="B15" s="7" t="s">
        <v>3</v>
      </c>
      <c r="D15" s="8"/>
      <c r="E15" s="9"/>
      <c r="F15" s="9"/>
      <c r="G15" s="9"/>
      <c r="H15" s="9"/>
      <c r="I15" s="15"/>
      <c r="J15" s="15"/>
      <c r="K15" s="15"/>
    </row>
    <row r="16" spans="2:28" ht="15.75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V16" s="78"/>
      <c r="W16" s="78"/>
      <c r="X16" s="78"/>
      <c r="Y16" s="78"/>
      <c r="Z16" s="74"/>
      <c r="AA16" s="76"/>
      <c r="AB16" s="76"/>
    </row>
    <row r="17" spans="2:28" ht="33.950000000000003" customHeight="1" thickBot="1" x14ac:dyDescent="0.3">
      <c r="B17" s="67" t="s">
        <v>107</v>
      </c>
      <c r="C17" s="68"/>
      <c r="D17" s="68"/>
      <c r="E17" s="34" t="s">
        <v>297</v>
      </c>
      <c r="F17" s="11" t="s">
        <v>298</v>
      </c>
      <c r="G17" s="20" t="s">
        <v>299</v>
      </c>
      <c r="H17" s="19" t="s">
        <v>300</v>
      </c>
      <c r="I17" s="11" t="s">
        <v>301</v>
      </c>
      <c r="J17" s="45" t="s">
        <v>302</v>
      </c>
      <c r="K17" s="46" t="s">
        <v>303</v>
      </c>
      <c r="R17" s="49" t="s">
        <v>304</v>
      </c>
      <c r="S17" s="49" t="s">
        <v>306</v>
      </c>
      <c r="T17" s="49" t="s">
        <v>305</v>
      </c>
      <c r="V17" s="78"/>
      <c r="W17" s="78"/>
      <c r="X17" s="78"/>
      <c r="Y17" s="78"/>
      <c r="Z17" s="75"/>
      <c r="AA17" s="77"/>
      <c r="AB17" s="77"/>
    </row>
    <row r="18" spans="2:28" x14ac:dyDescent="0.25">
      <c r="B18" s="22" t="s">
        <v>287</v>
      </c>
      <c r="C18" s="23"/>
      <c r="D18" s="23"/>
      <c r="E18" s="35">
        <v>0.3</v>
      </c>
      <c r="F18" s="28">
        <v>0.72</v>
      </c>
      <c r="G18" s="29">
        <v>1.41</v>
      </c>
      <c r="H18" s="56"/>
      <c r="I18" s="57"/>
      <c r="J18" s="58"/>
      <c r="K18" s="51">
        <f>T18</f>
        <v>0</v>
      </c>
      <c r="N18" s="7">
        <f>IF(COUNTBLANK(I18:J18)&lt;=0,J18-I18,0)</f>
        <v>0</v>
      </c>
      <c r="O18" s="7">
        <f>IF(N18&lt;=0,N18,N18+1)</f>
        <v>0</v>
      </c>
      <c r="P18" s="7">
        <f>IF(I18=J18,1,)</f>
        <v>1</v>
      </c>
      <c r="R18" s="48">
        <f>IF(AND(I18=J18,COUNTBLANK(I18:J18)=0),P18,O18)</f>
        <v>0</v>
      </c>
      <c r="S18" s="48">
        <f>IFERROR(T18/H18,0)</f>
        <v>0</v>
      </c>
      <c r="T18" s="50">
        <f>IF(R18=1,E18*H18,IF(AND(R18&gt;1,R18&lt;=7),F18*H18,IF(R18&gt;15,"MAX 15 DAGEN!",IF(R18&lt;0,"FOUTE DATA",G18*H18))))</f>
        <v>0</v>
      </c>
      <c r="V18" s="54" t="str">
        <f>_xlfn.CONCAT(I18," ",J18)</f>
        <v xml:space="preserve"> </v>
      </c>
      <c r="W18" s="54">
        <f>IF(R18&gt;0,IF(COUNTIF(V$18:V$27,V18)&gt;1,1,0),0)</f>
        <v>0</v>
      </c>
      <c r="X18" s="54">
        <f>IF(T18&gt;0,IF(COUNTIF(I$18:I$27,I18)&gt;1,1,0),0)</f>
        <v>0</v>
      </c>
      <c r="Y18" s="54">
        <f>IF(OR(AND(I18&gt;I19,I18&lt;=J19),AND(I18&gt;I20,I18&lt;=J20),AND(I18&gt;I21,I18&lt;=J21),AND(I18&gt;I22,I18&lt;=J22),AND(I18&gt;I23,I18&lt;=J23),AND(I18&gt;I24,I18&lt;=J24),AND(I18&gt;I25,I18&lt;=J25),AND(I18&gt;I26,I18&lt;=J26),AND(I18&gt;I27,I18&lt;=J27)),1,0)</f>
        <v>0</v>
      </c>
      <c r="Z18" s="54">
        <f t="shared" ref="Z18:Z27" si="0">SUM(W18:Y18)</f>
        <v>0</v>
      </c>
      <c r="AA18" s="54">
        <f>IF(Z18&gt;0,1,0)</f>
        <v>0</v>
      </c>
      <c r="AB18" s="55">
        <f>IF(SUM(AA18:AA27)&gt;=1,MAX(S18:S27),0)</f>
        <v>0</v>
      </c>
    </row>
    <row r="19" spans="2:28" x14ac:dyDescent="0.25">
      <c r="B19" s="24" t="s">
        <v>288</v>
      </c>
      <c r="C19" s="25"/>
      <c r="D19" s="25"/>
      <c r="E19" s="36">
        <v>0.3</v>
      </c>
      <c r="F19" s="30">
        <v>0.72</v>
      </c>
      <c r="G19" s="31">
        <v>1.41</v>
      </c>
      <c r="H19" s="59"/>
      <c r="I19" s="60"/>
      <c r="J19" s="61"/>
      <c r="K19" s="52">
        <f t="shared" ref="K19:K27" si="1">T19</f>
        <v>0</v>
      </c>
      <c r="N19" s="7">
        <f t="shared" ref="N19:N27" si="2">IF(COUNTBLANK(I19:J19)&lt;=0,J19-I19,0)</f>
        <v>0</v>
      </c>
      <c r="O19" s="7">
        <f t="shared" ref="O19:O27" si="3">IF(N19&lt;=0,N19,N19+1)</f>
        <v>0</v>
      </c>
      <c r="P19" s="7">
        <f t="shared" ref="P19:P27" si="4">IF(I19=J19,1,)</f>
        <v>1</v>
      </c>
      <c r="R19" s="48">
        <f t="shared" ref="R19:R27" si="5">IF(AND(I19=J19,COUNTBLANK(I19:J19)=0),P19,O19)</f>
        <v>0</v>
      </c>
      <c r="S19" s="48">
        <f t="shared" ref="S19:S27" si="6">IFERROR(T19/H19,0)</f>
        <v>0</v>
      </c>
      <c r="T19" s="50">
        <f t="shared" ref="T19:T26" si="7">IF(R19=1,E19*H19,IF(AND(R19&gt;1,R19&lt;=7),F19*H19,IF(R19&gt;15,"MAX 15 DAGEN!",IF(R19&lt;0,"FOUTE DATA",G19*H19))))</f>
        <v>0</v>
      </c>
      <c r="V19" s="54" t="str">
        <f t="shared" ref="V19:V27" si="8">_xlfn.CONCAT(I19," ",J19)</f>
        <v xml:space="preserve"> </v>
      </c>
      <c r="W19" s="54">
        <f t="shared" ref="W19:W27" si="9">IF(R19&gt;0,IF(COUNTIF(V$18:V$27,V19)&gt;1,1,0),0)</f>
        <v>0</v>
      </c>
      <c r="X19" s="54">
        <f t="shared" ref="X19:X27" si="10">IF(T19&gt;0,IF(COUNTIF(I$18:I$27,I19)&gt;1,1,0),0)</f>
        <v>0</v>
      </c>
      <c r="Y19" s="54">
        <f>IF(OR(AND(I19&gt;I18,I19&lt;=J18),AND(I19&gt;I20,I19&lt;=J20),AND(I19&gt;I21,I19&lt;=J21),AND(I19&gt;I22,I19&lt;=J22),AND(I19&gt;I23,I19&lt;=J23),AND(I19&gt;I24,I19&lt;=J24),AND(I19&gt;I25,I19&lt;=J25),AND(I19&gt;I26,I19&lt;=J26),AND(I19&gt;I27,I19&lt;=J27)),1,0)</f>
        <v>0</v>
      </c>
      <c r="Z19" s="54">
        <f t="shared" si="0"/>
        <v>0</v>
      </c>
      <c r="AA19" s="54">
        <f t="shared" ref="AA19:AA27" si="11">IF(Z19&gt;0,1,0)</f>
        <v>0</v>
      </c>
      <c r="AB19" s="54"/>
    </row>
    <row r="20" spans="2:28" x14ac:dyDescent="0.25">
      <c r="B20" s="24" t="s">
        <v>289</v>
      </c>
      <c r="C20" s="25"/>
      <c r="D20" s="25"/>
      <c r="E20" s="36">
        <v>0.55000000000000004</v>
      </c>
      <c r="F20" s="30">
        <v>1.36</v>
      </c>
      <c r="G20" s="31">
        <v>2.73</v>
      </c>
      <c r="H20" s="59"/>
      <c r="I20" s="60"/>
      <c r="J20" s="61"/>
      <c r="K20" s="52">
        <f t="shared" si="1"/>
        <v>0</v>
      </c>
      <c r="N20" s="7">
        <f t="shared" si="2"/>
        <v>0</v>
      </c>
      <c r="O20" s="7">
        <f t="shared" si="3"/>
        <v>0</v>
      </c>
      <c r="P20" s="7">
        <f t="shared" si="4"/>
        <v>1</v>
      </c>
      <c r="R20" s="48">
        <f t="shared" si="5"/>
        <v>0</v>
      </c>
      <c r="S20" s="48">
        <f t="shared" si="6"/>
        <v>0</v>
      </c>
      <c r="T20" s="50">
        <f t="shared" si="7"/>
        <v>0</v>
      </c>
      <c r="V20" s="54" t="str">
        <f t="shared" si="8"/>
        <v xml:space="preserve"> </v>
      </c>
      <c r="W20" s="54">
        <f t="shared" si="9"/>
        <v>0</v>
      </c>
      <c r="X20" s="54">
        <f t="shared" si="10"/>
        <v>0</v>
      </c>
      <c r="Y20" s="54">
        <f>IF(OR(AND(I20&gt;I21,I20&lt;=J21),AND(I20&gt;I22,I20&lt;=J22),AND(I20&gt;I23,I20&lt;=J23),AND(I20&gt;I24,I20&lt;=J24),AND(I20&gt;I25,I20&lt;=J25),AND(I20&gt;I26,I20&lt;=J26),AND(I20&gt;I27,I20&lt;=J27),AND(I20&gt;I18,I20&lt;=J18),AND(I20&gt;I19,I20&lt;=J19)),1,0)</f>
        <v>0</v>
      </c>
      <c r="Z20" s="54">
        <f t="shared" si="0"/>
        <v>0</v>
      </c>
      <c r="AA20" s="54">
        <f t="shared" si="11"/>
        <v>0</v>
      </c>
      <c r="AB20" s="54"/>
    </row>
    <row r="21" spans="2:28" x14ac:dyDescent="0.25">
      <c r="B21" s="24" t="s">
        <v>290</v>
      </c>
      <c r="C21" s="25"/>
      <c r="D21" s="25"/>
      <c r="E21" s="36">
        <v>0.55000000000000004</v>
      </c>
      <c r="F21" s="30">
        <v>1.36</v>
      </c>
      <c r="G21" s="31">
        <v>2.73</v>
      </c>
      <c r="H21" s="59"/>
      <c r="I21" s="60"/>
      <c r="J21" s="61"/>
      <c r="K21" s="52">
        <f t="shared" si="1"/>
        <v>0</v>
      </c>
      <c r="N21" s="7">
        <f t="shared" si="2"/>
        <v>0</v>
      </c>
      <c r="O21" s="7">
        <f t="shared" si="3"/>
        <v>0</v>
      </c>
      <c r="P21" s="7">
        <f t="shared" si="4"/>
        <v>1</v>
      </c>
      <c r="R21" s="48">
        <f t="shared" si="5"/>
        <v>0</v>
      </c>
      <c r="S21" s="48">
        <f t="shared" si="6"/>
        <v>0</v>
      </c>
      <c r="T21" s="50">
        <f t="shared" si="7"/>
        <v>0</v>
      </c>
      <c r="V21" s="54" t="str">
        <f t="shared" si="8"/>
        <v xml:space="preserve"> </v>
      </c>
      <c r="W21" s="54">
        <f t="shared" si="9"/>
        <v>0</v>
      </c>
      <c r="X21" s="54">
        <f t="shared" si="10"/>
        <v>0</v>
      </c>
      <c r="Y21" s="54">
        <f>IF(OR(AND(I21&gt;I22,I21&lt;=J22),AND(I21&gt;I23,I21&lt;=J23),AND(I21&gt;I24,I21&lt;=J24),AND(I21&gt;I25,I21&lt;=J25),AND(I21&gt;I26,I21&lt;=J26),AND(I21&gt;I27,I21&lt;=J27),AND(I21&gt;I18,I21&lt;=J18),AND(I21&gt;I19,I21&lt;=J19),AND(I21&gt;I20,I21&lt;=J20)),1,0)</f>
        <v>0</v>
      </c>
      <c r="Z21" s="54">
        <f t="shared" si="0"/>
        <v>0</v>
      </c>
      <c r="AA21" s="54">
        <f t="shared" si="11"/>
        <v>0</v>
      </c>
      <c r="AB21" s="54"/>
    </row>
    <row r="22" spans="2:28" x14ac:dyDescent="0.25">
      <c r="B22" s="24" t="s">
        <v>291</v>
      </c>
      <c r="C22" s="25"/>
      <c r="D22" s="25"/>
      <c r="E22" s="36">
        <v>0.3</v>
      </c>
      <c r="F22" s="30">
        <v>0.72</v>
      </c>
      <c r="G22" s="31">
        <v>1.41</v>
      </c>
      <c r="H22" s="59"/>
      <c r="I22" s="60"/>
      <c r="J22" s="61"/>
      <c r="K22" s="52">
        <f t="shared" si="1"/>
        <v>0</v>
      </c>
      <c r="N22" s="7">
        <f t="shared" si="2"/>
        <v>0</v>
      </c>
      <c r="O22" s="7">
        <f t="shared" si="3"/>
        <v>0</v>
      </c>
      <c r="P22" s="7">
        <f t="shared" si="4"/>
        <v>1</v>
      </c>
      <c r="R22" s="48">
        <f t="shared" si="5"/>
        <v>0</v>
      </c>
      <c r="S22" s="48">
        <f t="shared" si="6"/>
        <v>0</v>
      </c>
      <c r="T22" s="50">
        <f t="shared" si="7"/>
        <v>0</v>
      </c>
      <c r="V22" s="54" t="str">
        <f t="shared" si="8"/>
        <v xml:space="preserve"> </v>
      </c>
      <c r="W22" s="54">
        <f t="shared" si="9"/>
        <v>0</v>
      </c>
      <c r="X22" s="54">
        <f t="shared" si="10"/>
        <v>0</v>
      </c>
      <c r="Y22" s="54">
        <f>IF(OR(AND(I22&gt;I23,I22&lt;=J23),AND(I22&gt;I24,I22&lt;=J24),AND(I22&gt;I25,I22&lt;=J25),AND(I22&gt;I26,I22&lt;=J26),AND(I22&gt;I27,I22&lt;=J27),AND(I22&gt;I18,I22&lt;=J18),AND(I22&gt;I19,I22&lt;=J19),AND(I22&gt;I20,I22&lt;=J20),AND(I22&gt;I21,I22&lt;=J21)),1,0)</f>
        <v>0</v>
      </c>
      <c r="Z22" s="54">
        <f t="shared" si="0"/>
        <v>0</v>
      </c>
      <c r="AA22" s="54">
        <f t="shared" si="11"/>
        <v>0</v>
      </c>
      <c r="AB22" s="54"/>
    </row>
    <row r="23" spans="2:28" x14ac:dyDescent="0.25">
      <c r="B23" s="24" t="s">
        <v>292</v>
      </c>
      <c r="C23" s="25"/>
      <c r="D23" s="25"/>
      <c r="E23" s="36">
        <v>3.9</v>
      </c>
      <c r="F23" s="32"/>
      <c r="G23" s="33"/>
      <c r="H23" s="59"/>
      <c r="I23" s="60"/>
      <c r="J23" s="61"/>
      <c r="K23" s="52">
        <f t="shared" si="1"/>
        <v>0</v>
      </c>
      <c r="N23" s="7">
        <f t="shared" si="2"/>
        <v>0</v>
      </c>
      <c r="O23" s="7">
        <f t="shared" si="3"/>
        <v>0</v>
      </c>
      <c r="P23" s="7">
        <f t="shared" si="4"/>
        <v>1</v>
      </c>
      <c r="R23" s="48">
        <f t="shared" si="5"/>
        <v>0</v>
      </c>
      <c r="S23" s="48">
        <f t="shared" si="6"/>
        <v>0</v>
      </c>
      <c r="T23" s="50">
        <f>IF(R23=1,E23*H23,IF(R23&gt;1,"MAX 1 DAG!",IF(R23&lt;0,"FOUTE DATA",0)))</f>
        <v>0</v>
      </c>
      <c r="V23" s="54" t="str">
        <f t="shared" si="8"/>
        <v xml:space="preserve"> </v>
      </c>
      <c r="W23" s="54">
        <f t="shared" si="9"/>
        <v>0</v>
      </c>
      <c r="X23" s="54">
        <f t="shared" si="10"/>
        <v>0</v>
      </c>
      <c r="Y23" s="54">
        <f>IF(OR(AND(I23&gt;I24,I23&lt;J24),AND(I23&gt;I25,I23&lt;J25),AND(I23&gt;I26,I23&lt;J26),AND(I23&gt;I27,I23&lt;J27),AND(I23&gt;I18,I23&lt;=J18),AND(I23&gt;I19,I23&lt;J19),AND(I23&gt;I20,I23&lt;J20),AND(I23&gt;I21,I23&lt;J21),AND(I23&gt;I22,I23&lt;J22)),1,0)</f>
        <v>0</v>
      </c>
      <c r="Z23" s="54">
        <f t="shared" si="0"/>
        <v>0</v>
      </c>
      <c r="AA23" s="54">
        <f t="shared" si="11"/>
        <v>0</v>
      </c>
      <c r="AB23" s="54"/>
    </row>
    <row r="24" spans="2:28" x14ac:dyDescent="0.25">
      <c r="B24" s="24" t="s">
        <v>293</v>
      </c>
      <c r="C24" s="25"/>
      <c r="D24" s="25"/>
      <c r="E24" s="36">
        <v>1.1000000000000001</v>
      </c>
      <c r="F24" s="30">
        <v>2.7</v>
      </c>
      <c r="G24" s="31">
        <v>5.4</v>
      </c>
      <c r="H24" s="59"/>
      <c r="I24" s="60"/>
      <c r="J24" s="61"/>
      <c r="K24" s="52">
        <f t="shared" si="1"/>
        <v>0</v>
      </c>
      <c r="N24" s="7">
        <f t="shared" si="2"/>
        <v>0</v>
      </c>
      <c r="O24" s="7">
        <f t="shared" si="3"/>
        <v>0</v>
      </c>
      <c r="P24" s="7">
        <f t="shared" si="4"/>
        <v>1</v>
      </c>
      <c r="R24" s="48">
        <f t="shared" si="5"/>
        <v>0</v>
      </c>
      <c r="S24" s="48">
        <f t="shared" si="6"/>
        <v>0</v>
      </c>
      <c r="T24" s="50">
        <f t="shared" si="7"/>
        <v>0</v>
      </c>
      <c r="V24" s="54" t="str">
        <f t="shared" si="8"/>
        <v xml:space="preserve"> </v>
      </c>
      <c r="W24" s="54">
        <f t="shared" si="9"/>
        <v>0</v>
      </c>
      <c r="X24" s="54">
        <f t="shared" si="10"/>
        <v>0</v>
      </c>
      <c r="Y24" s="54">
        <f>IF(OR(AND(I24&gt;I25,I24&lt;J25),AND(I24&gt;I26,I24&lt;J26),AND(I24&gt;I27,I24&lt;J27),AND(I24&gt;I18,I24&lt;J18),AND(I24&gt;I19,I24&lt;J19),AND(I24&gt;I20,I24&lt;J20),AND(I24&gt;I21,I24&lt;J21),AND(I24&gt;I22,I24&lt;J22),AND(I24&gt;I23,I24&lt;J23)),1,0)</f>
        <v>0</v>
      </c>
      <c r="Z24" s="54">
        <f t="shared" si="0"/>
        <v>0</v>
      </c>
      <c r="AA24" s="54">
        <f t="shared" si="11"/>
        <v>0</v>
      </c>
      <c r="AB24" s="54"/>
    </row>
    <row r="25" spans="2:28" x14ac:dyDescent="0.25">
      <c r="B25" s="24" t="s">
        <v>294</v>
      </c>
      <c r="C25" s="25"/>
      <c r="D25" s="25"/>
      <c r="E25" s="36">
        <v>0.55000000000000004</v>
      </c>
      <c r="F25" s="30">
        <v>1.36</v>
      </c>
      <c r="G25" s="31">
        <v>2.73</v>
      </c>
      <c r="H25" s="59"/>
      <c r="I25" s="60"/>
      <c r="J25" s="61"/>
      <c r="K25" s="52">
        <f t="shared" si="1"/>
        <v>0</v>
      </c>
      <c r="N25" s="7">
        <f t="shared" si="2"/>
        <v>0</v>
      </c>
      <c r="O25" s="7">
        <f t="shared" si="3"/>
        <v>0</v>
      </c>
      <c r="P25" s="7">
        <f t="shared" si="4"/>
        <v>1</v>
      </c>
      <c r="R25" s="48">
        <f t="shared" si="5"/>
        <v>0</v>
      </c>
      <c r="S25" s="48">
        <f t="shared" si="6"/>
        <v>0</v>
      </c>
      <c r="T25" s="50">
        <f t="shared" si="7"/>
        <v>0</v>
      </c>
      <c r="V25" s="54" t="str">
        <f t="shared" si="8"/>
        <v xml:space="preserve"> </v>
      </c>
      <c r="W25" s="54">
        <f t="shared" si="9"/>
        <v>0</v>
      </c>
      <c r="X25" s="54">
        <f t="shared" si="10"/>
        <v>0</v>
      </c>
      <c r="Y25" s="54">
        <f>IF(OR(AND(I25&gt;I26,I25&lt;J26),AND(I25&gt;I27,I25&lt;J27),AND(I25&gt;I18,I25&lt;J18),AND(I25&gt;I19,I25&lt;J19),AND(I25&gt;I20,I25&lt;J20),AND(I25&gt;I21,I25&lt;J21),AND(I25&gt;I22,I25&lt;J22),AND(I25&gt;I23,I25&lt;J23),AND(I25&gt;I24,I25&lt;J24)),1,0)</f>
        <v>0</v>
      </c>
      <c r="Z25" s="54">
        <f t="shared" si="0"/>
        <v>0</v>
      </c>
      <c r="AA25" s="54">
        <f t="shared" si="11"/>
        <v>0</v>
      </c>
      <c r="AB25" s="54"/>
    </row>
    <row r="26" spans="2:28" x14ac:dyDescent="0.25">
      <c r="B26" s="24" t="s">
        <v>295</v>
      </c>
      <c r="C26" s="25"/>
      <c r="D26" s="25"/>
      <c r="E26" s="36">
        <v>0.54</v>
      </c>
      <c r="F26" s="30">
        <v>1.34</v>
      </c>
      <c r="G26" s="31">
        <v>2.69</v>
      </c>
      <c r="H26" s="59"/>
      <c r="I26" s="60"/>
      <c r="J26" s="61"/>
      <c r="K26" s="52">
        <f t="shared" si="1"/>
        <v>0</v>
      </c>
      <c r="N26" s="7">
        <f t="shared" si="2"/>
        <v>0</v>
      </c>
      <c r="O26" s="7">
        <f t="shared" si="3"/>
        <v>0</v>
      </c>
      <c r="P26" s="7">
        <f t="shared" si="4"/>
        <v>1</v>
      </c>
      <c r="R26" s="48">
        <f t="shared" si="5"/>
        <v>0</v>
      </c>
      <c r="S26" s="48">
        <f t="shared" si="6"/>
        <v>0</v>
      </c>
      <c r="T26" s="50">
        <f t="shared" si="7"/>
        <v>0</v>
      </c>
      <c r="V26" s="54" t="str">
        <f t="shared" si="8"/>
        <v xml:space="preserve"> </v>
      </c>
      <c r="W26" s="54">
        <f t="shared" si="9"/>
        <v>0</v>
      </c>
      <c r="X26" s="54">
        <f t="shared" si="10"/>
        <v>0</v>
      </c>
      <c r="Y26" s="54">
        <f>IF(OR(AND(I26&gt;I27,I26&lt;J27),AND(I26&gt;I18,I26&lt;J18),AND(I26&gt;I19,I26&lt;J19),AND(I26&gt;I20,I26&lt;J20),AND(I26&gt;I21,I26&lt;J21),AND(I26&gt;I22,I26&lt;J22),AND(I26&gt;I23,I26&lt;J23),AND(I26&gt;I24,I26&lt;J24),AND(I26&gt;I25,I26&lt;J25)),1,0)</f>
        <v>0</v>
      </c>
      <c r="Z26" s="54">
        <f t="shared" si="0"/>
        <v>0</v>
      </c>
      <c r="AA26" s="54">
        <f t="shared" si="11"/>
        <v>0</v>
      </c>
      <c r="AB26" s="54"/>
    </row>
    <row r="27" spans="2:28" ht="15.75" thickBot="1" x14ac:dyDescent="0.3">
      <c r="B27" s="26" t="s">
        <v>296</v>
      </c>
      <c r="C27" s="27"/>
      <c r="D27" s="27"/>
      <c r="E27" s="37">
        <v>3.9</v>
      </c>
      <c r="F27" s="38"/>
      <c r="G27" s="39"/>
      <c r="H27" s="62"/>
      <c r="I27" s="63"/>
      <c r="J27" s="64"/>
      <c r="K27" s="53">
        <f t="shared" si="1"/>
        <v>0</v>
      </c>
      <c r="N27" s="7">
        <f t="shared" si="2"/>
        <v>0</v>
      </c>
      <c r="O27" s="7">
        <f t="shared" si="3"/>
        <v>0</v>
      </c>
      <c r="P27" s="7">
        <f t="shared" si="4"/>
        <v>1</v>
      </c>
      <c r="R27" s="48">
        <f t="shared" si="5"/>
        <v>0</v>
      </c>
      <c r="S27" s="48">
        <f t="shared" si="6"/>
        <v>0</v>
      </c>
      <c r="T27" s="50">
        <f>IF(R27=1,E27*H27,IF(R27&gt;1,"MAX 1 DAG!",IF(R27&lt;0,"FOUTE DATA",0)))</f>
        <v>0</v>
      </c>
      <c r="V27" s="54" t="str">
        <f t="shared" si="8"/>
        <v xml:space="preserve"> </v>
      </c>
      <c r="W27" s="54">
        <f t="shared" si="9"/>
        <v>0</v>
      </c>
      <c r="X27" s="54">
        <f t="shared" si="10"/>
        <v>0</v>
      </c>
      <c r="Y27" s="54">
        <f>IF(OR(AND(I27&gt;I18,I27&lt;J18),AND(I27&gt;I19,I27&lt;J19),AND(I27&gt;I20,I27&lt;J20),AND(I27&gt;I21,I27&lt;J21),AND(I27&gt;I22,I27&lt;J22),AND(I27&gt;I23,I27&lt;J23),AND(I27&gt;I24,I27&lt;J24),AND(I27&gt;I25,I27&lt;J25),AND(I27&gt;I26,I27&lt;J26)),1,0)</f>
        <v>0</v>
      </c>
      <c r="Z27" s="54">
        <f t="shared" si="0"/>
        <v>0</v>
      </c>
      <c r="AA27" s="54">
        <f t="shared" si="11"/>
        <v>0</v>
      </c>
      <c r="AB27" s="54"/>
    </row>
    <row r="28" spans="2:28" ht="16.5" thickTop="1" thickBot="1" x14ac:dyDescent="0.3">
      <c r="B28" s="40" t="s">
        <v>4</v>
      </c>
      <c r="C28" s="41"/>
      <c r="D28" s="41"/>
      <c r="E28" s="41"/>
      <c r="F28" s="42"/>
      <c r="G28" s="44"/>
      <c r="H28" s="43"/>
      <c r="I28" s="42"/>
      <c r="J28" s="44"/>
      <c r="K28" s="47">
        <f>IF(AB18=0,SUM(K18:K27),MAX(H18:H27)*AB18)</f>
        <v>0</v>
      </c>
    </row>
    <row r="29" spans="2:28" ht="15.75" customHeight="1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2:28" ht="29.25" customHeight="1" x14ac:dyDescent="0.25">
      <c r="B30" s="71" t="s">
        <v>307</v>
      </c>
      <c r="C30" s="72"/>
      <c r="D30" s="72"/>
      <c r="E30" s="72"/>
      <c r="F30" s="72"/>
      <c r="G30" s="72"/>
      <c r="H30" s="72"/>
      <c r="I30" s="72"/>
      <c r="J30" s="72"/>
      <c r="K30" s="72"/>
    </row>
    <row r="31" spans="2:28" ht="15.75" customHeight="1" thickBot="1" x14ac:dyDescent="0.3">
      <c r="B31" s="17"/>
      <c r="C31" s="73"/>
      <c r="D31" s="73"/>
      <c r="E31" s="73"/>
      <c r="F31" s="73"/>
      <c r="G31" s="73"/>
      <c r="H31" s="73"/>
      <c r="I31" s="73"/>
      <c r="J31" s="73"/>
      <c r="K31" s="17"/>
    </row>
    <row r="32" spans="2:28" ht="15.75" thickBot="1" x14ac:dyDescent="0.3">
      <c r="B32" s="7" t="s">
        <v>6</v>
      </c>
      <c r="H32" s="12">
        <f>K28*10/100</f>
        <v>0</v>
      </c>
    </row>
    <row r="33" spans="2:11" ht="15.75" thickBot="1" x14ac:dyDescent="0.3">
      <c r="B33" s="7" t="s">
        <v>286</v>
      </c>
      <c r="H33" s="13">
        <f>IF(K28&gt;16.15,K28,16.25)</f>
        <v>16.25</v>
      </c>
    </row>
    <row r="34" spans="2:11" x14ac:dyDescent="0.25"/>
    <row r="35" spans="2:11" x14ac:dyDescent="0.25">
      <c r="B35" s="7" t="s">
        <v>5</v>
      </c>
    </row>
    <row r="36" spans="2:11" x14ac:dyDescent="0.25">
      <c r="B36" s="69"/>
      <c r="C36" s="70"/>
      <c r="D36" s="70"/>
      <c r="E36" s="70"/>
      <c r="F36" s="70"/>
      <c r="G36" s="70"/>
      <c r="H36" s="70"/>
      <c r="I36" s="70"/>
      <c r="J36" s="70"/>
      <c r="K36" s="70"/>
    </row>
    <row r="37" spans="2:11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2:11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 x14ac:dyDescent="0.25"/>
    <row r="41" spans="2:11" x14ac:dyDescent="0.25">
      <c r="B41" s="7" t="s">
        <v>283</v>
      </c>
    </row>
    <row r="42" spans="2:11" x14ac:dyDescent="0.25">
      <c r="B42" s="6"/>
      <c r="C42" s="6"/>
      <c r="D42" s="6"/>
      <c r="E42" s="6"/>
      <c r="F42" s="6"/>
      <c r="G42" s="6"/>
      <c r="H42" s="6"/>
      <c r="I42" s="6"/>
      <c r="J42" s="6"/>
    </row>
  </sheetData>
  <sheetProtection algorithmName="SHA-512" hashValue="CccChaZDEC2LjacVUM+6uCwwxQ8RToMcqlw1a9fyZ/5Ic0MCYAf3PveizyMnEExQRDBTgS1aDtPP3Vp/cC8LxQ==" saltValue="gqqC9J1V4VHC0CQXYIx7Ig==" spinCount="100000" sheet="1" objects="1" scenarios="1" selectLockedCells="1"/>
  <mergeCells count="13">
    <mergeCell ref="Z16:Z17"/>
    <mergeCell ref="AA16:AA17"/>
    <mergeCell ref="AB16:AB17"/>
    <mergeCell ref="V16:V17"/>
    <mergeCell ref="W16:W17"/>
    <mergeCell ref="X16:X17"/>
    <mergeCell ref="Y16:Y17"/>
    <mergeCell ref="B2:J2"/>
    <mergeCell ref="B4:E4"/>
    <mergeCell ref="B17:D17"/>
    <mergeCell ref="B36:K39"/>
    <mergeCell ref="B30:K30"/>
    <mergeCell ref="C31:J31"/>
  </mergeCells>
  <conditionalFormatting sqref="B31:J31">
    <cfRule type="containsText" dxfId="9" priority="6" operator="containsText" text="Je hebt">
      <formula>NOT(ISERROR(SEARCH("Je hebt",B31)))</formula>
    </cfRule>
  </conditionalFormatting>
  <conditionalFormatting sqref="I7">
    <cfRule type="containsText" dxfId="8" priority="4" operator="containsText" text="Vul je">
      <formula>NOT(ISERROR(SEARCH("Vul je",I7)))</formula>
    </cfRule>
  </conditionalFormatting>
  <conditionalFormatting sqref="K18:K27">
    <cfRule type="containsText" dxfId="7" priority="3" operator="containsText" text="DA">
      <formula>NOT(ISERROR(SEARCH("DA",K18)))</formula>
    </cfRule>
  </conditionalFormatting>
  <conditionalFormatting sqref="E18:E22">
    <cfRule type="expression" dxfId="6" priority="7">
      <formula>R18:R27=1</formula>
    </cfRule>
  </conditionalFormatting>
  <conditionalFormatting sqref="F18:F22">
    <cfRule type="expression" priority="2">
      <formula>1</formula>
    </cfRule>
    <cfRule type="expression" priority="8" stopIfTrue="1">
      <formula>R18:R27=1</formula>
    </cfRule>
    <cfRule type="expression" priority="9" stopIfTrue="1">
      <formula>R18:R27&gt;7</formula>
    </cfRule>
    <cfRule type="expression" dxfId="5" priority="12">
      <formula>R18:R27&gt;1</formula>
    </cfRule>
  </conditionalFormatting>
  <conditionalFormatting sqref="G18:G22">
    <cfRule type="expression" dxfId="4" priority="14">
      <formula>R18:R27&gt;7</formula>
    </cfRule>
  </conditionalFormatting>
  <conditionalFormatting sqref="B30:K30">
    <cfRule type="expression" dxfId="3" priority="1">
      <formula>$AB$18&gt;0</formula>
    </cfRule>
  </conditionalFormatting>
  <conditionalFormatting sqref="E23:E27">
    <cfRule type="expression" dxfId="2" priority="16">
      <formula>R23:R31=1</formula>
    </cfRule>
  </conditionalFormatting>
  <conditionalFormatting sqref="F24:F26">
    <cfRule type="expression" priority="18">
      <formula>1</formula>
    </cfRule>
    <cfRule type="expression" priority="19" stopIfTrue="1">
      <formula>R24:R32=1</formula>
    </cfRule>
    <cfRule type="expression" priority="20" stopIfTrue="1">
      <formula>R24:R32&gt;7</formula>
    </cfRule>
    <cfRule type="expression" dxfId="1" priority="21">
      <formula>R24:R32&gt;1</formula>
    </cfRule>
  </conditionalFormatting>
  <conditionalFormatting sqref="G24:G26">
    <cfRule type="expression" dxfId="0" priority="22">
      <formula>R24:R32&gt;7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272"/>
  <sheetViews>
    <sheetView workbookViewId="0">
      <selection activeCell="B262" sqref="B262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8" t="s">
        <v>262</v>
      </c>
      <c r="B1" s="18" t="s">
        <v>8</v>
      </c>
    </row>
    <row r="2" spans="1:2" ht="15.75" thickTop="1" x14ac:dyDescent="0.25">
      <c r="A2" s="21">
        <v>1000</v>
      </c>
      <c r="B2" s="21" t="s">
        <v>108</v>
      </c>
    </row>
    <row r="3" spans="1:2" x14ac:dyDescent="0.25">
      <c r="A3" s="21">
        <v>1005</v>
      </c>
      <c r="B3" s="21" t="s">
        <v>9</v>
      </c>
    </row>
    <row r="4" spans="1:2" x14ac:dyDescent="0.25">
      <c r="A4" s="21">
        <v>1007</v>
      </c>
      <c r="B4" s="21" t="s">
        <v>109</v>
      </c>
    </row>
    <row r="5" spans="1:2" x14ac:dyDescent="0.25">
      <c r="A5" s="21">
        <v>1010</v>
      </c>
      <c r="B5" s="21" t="s">
        <v>110</v>
      </c>
    </row>
    <row r="6" spans="1:2" x14ac:dyDescent="0.25">
      <c r="A6" s="21">
        <v>1011</v>
      </c>
      <c r="B6" s="21" t="s">
        <v>111</v>
      </c>
    </row>
    <row r="7" spans="1:2" x14ac:dyDescent="0.25">
      <c r="A7" s="21">
        <v>1012</v>
      </c>
      <c r="B7" s="21" t="s">
        <v>112</v>
      </c>
    </row>
    <row r="8" spans="1:2" x14ac:dyDescent="0.25">
      <c r="A8" s="21">
        <v>1013</v>
      </c>
      <c r="B8" s="21" t="s">
        <v>10</v>
      </c>
    </row>
    <row r="9" spans="1:2" x14ac:dyDescent="0.25">
      <c r="A9" s="21">
        <v>1015</v>
      </c>
      <c r="B9" s="21" t="s">
        <v>11</v>
      </c>
    </row>
    <row r="10" spans="1:2" x14ac:dyDescent="0.25">
      <c r="A10" s="21">
        <v>1018</v>
      </c>
      <c r="B10" s="21" t="s">
        <v>113</v>
      </c>
    </row>
    <row r="11" spans="1:2" x14ac:dyDescent="0.25">
      <c r="A11" s="21">
        <v>1021</v>
      </c>
      <c r="B11" s="21" t="s">
        <v>12</v>
      </c>
    </row>
    <row r="12" spans="1:2" x14ac:dyDescent="0.25">
      <c r="A12" s="21">
        <v>1022</v>
      </c>
      <c r="B12" s="21" t="s">
        <v>13</v>
      </c>
    </row>
    <row r="13" spans="1:2" x14ac:dyDescent="0.25">
      <c r="A13" s="21">
        <v>1023</v>
      </c>
      <c r="B13" s="21" t="s">
        <v>114</v>
      </c>
    </row>
    <row r="14" spans="1:2" x14ac:dyDescent="0.25">
      <c r="A14" s="21">
        <v>1024</v>
      </c>
      <c r="B14" s="21" t="s">
        <v>115</v>
      </c>
    </row>
    <row r="15" spans="1:2" x14ac:dyDescent="0.25">
      <c r="A15" s="21">
        <v>1025</v>
      </c>
      <c r="B15" s="21" t="s">
        <v>116</v>
      </c>
    </row>
    <row r="16" spans="1:2" x14ac:dyDescent="0.25">
      <c r="A16" s="21">
        <v>1026</v>
      </c>
      <c r="B16" s="21" t="s">
        <v>14</v>
      </c>
    </row>
    <row r="17" spans="1:2" x14ac:dyDescent="0.25">
      <c r="A17" s="21">
        <v>1027</v>
      </c>
      <c r="B17" s="21" t="s">
        <v>117</v>
      </c>
    </row>
    <row r="18" spans="1:2" x14ac:dyDescent="0.25">
      <c r="A18" s="21">
        <v>1028</v>
      </c>
      <c r="B18" s="21" t="s">
        <v>118</v>
      </c>
    </row>
    <row r="19" spans="1:2" x14ac:dyDescent="0.25">
      <c r="A19" s="21">
        <v>1029</v>
      </c>
      <c r="B19" s="21" t="s">
        <v>119</v>
      </c>
    </row>
    <row r="20" spans="1:2" x14ac:dyDescent="0.25">
      <c r="A20" s="21">
        <v>1030</v>
      </c>
      <c r="B20" s="21" t="s">
        <v>120</v>
      </c>
    </row>
    <row r="21" spans="1:2" x14ac:dyDescent="0.25">
      <c r="A21" s="21">
        <v>1032</v>
      </c>
      <c r="B21" s="21" t="s">
        <v>121</v>
      </c>
    </row>
    <row r="22" spans="1:2" x14ac:dyDescent="0.25">
      <c r="A22" s="21">
        <v>1034</v>
      </c>
      <c r="B22" s="21" t="s">
        <v>122</v>
      </c>
    </row>
    <row r="23" spans="1:2" x14ac:dyDescent="0.25">
      <c r="A23" s="21">
        <v>1035</v>
      </c>
      <c r="B23" s="21" t="s">
        <v>123</v>
      </c>
    </row>
    <row r="24" spans="1:2" x14ac:dyDescent="0.25">
      <c r="A24" s="21">
        <v>1036</v>
      </c>
      <c r="B24" s="21" t="s">
        <v>252</v>
      </c>
    </row>
    <row r="25" spans="1:2" x14ac:dyDescent="0.25">
      <c r="A25" s="21">
        <v>1037</v>
      </c>
      <c r="B25" s="21" t="s">
        <v>124</v>
      </c>
    </row>
    <row r="26" spans="1:2" x14ac:dyDescent="0.25">
      <c r="A26" s="21">
        <v>1043</v>
      </c>
      <c r="B26" s="21" t="s">
        <v>125</v>
      </c>
    </row>
    <row r="27" spans="1:2" x14ac:dyDescent="0.25">
      <c r="A27" s="21">
        <v>1045</v>
      </c>
      <c r="B27" s="21" t="s">
        <v>15</v>
      </c>
    </row>
    <row r="28" spans="1:2" x14ac:dyDescent="0.25">
      <c r="A28" s="21">
        <v>1048</v>
      </c>
      <c r="B28" s="21" t="s">
        <v>126</v>
      </c>
    </row>
    <row r="29" spans="1:2" x14ac:dyDescent="0.25">
      <c r="A29" s="21">
        <v>1051</v>
      </c>
      <c r="B29" s="21" t="s">
        <v>127</v>
      </c>
    </row>
    <row r="30" spans="1:2" x14ac:dyDescent="0.25">
      <c r="A30" s="21">
        <v>1052</v>
      </c>
      <c r="B30" s="21" t="s">
        <v>128</v>
      </c>
    </row>
    <row r="31" spans="1:2" x14ac:dyDescent="0.25">
      <c r="A31" s="21">
        <v>1053</v>
      </c>
      <c r="B31" s="21" t="s">
        <v>16</v>
      </c>
    </row>
    <row r="32" spans="1:2" x14ac:dyDescent="0.25">
      <c r="A32" s="21">
        <v>1055</v>
      </c>
      <c r="B32" s="21" t="s">
        <v>129</v>
      </c>
    </row>
    <row r="33" spans="1:2" x14ac:dyDescent="0.25">
      <c r="A33" s="21">
        <v>1057</v>
      </c>
      <c r="B33" s="21" t="s">
        <v>130</v>
      </c>
    </row>
    <row r="34" spans="1:2" x14ac:dyDescent="0.25">
      <c r="A34" s="21">
        <v>1064</v>
      </c>
      <c r="B34" s="21" t="s">
        <v>131</v>
      </c>
    </row>
    <row r="35" spans="1:2" x14ac:dyDescent="0.25">
      <c r="A35" s="21">
        <v>1065</v>
      </c>
      <c r="B35" s="21" t="s">
        <v>17</v>
      </c>
    </row>
    <row r="36" spans="1:2" x14ac:dyDescent="0.25">
      <c r="A36" s="21">
        <v>1066</v>
      </c>
      <c r="B36" s="21" t="s">
        <v>263</v>
      </c>
    </row>
    <row r="37" spans="1:2" x14ac:dyDescent="0.25">
      <c r="A37" s="21">
        <v>1067</v>
      </c>
      <c r="B37" s="21" t="s">
        <v>132</v>
      </c>
    </row>
    <row r="38" spans="1:2" x14ac:dyDescent="0.25">
      <c r="A38" s="21">
        <v>2000</v>
      </c>
      <c r="B38" s="21" t="s">
        <v>133</v>
      </c>
    </row>
    <row r="39" spans="1:2" x14ac:dyDescent="0.25">
      <c r="A39" s="21">
        <v>2001</v>
      </c>
      <c r="B39" s="21" t="s">
        <v>18</v>
      </c>
    </row>
    <row r="40" spans="1:2" x14ac:dyDescent="0.25">
      <c r="A40" s="21">
        <v>2003</v>
      </c>
      <c r="B40" s="21" t="s">
        <v>19</v>
      </c>
    </row>
    <row r="41" spans="1:2" x14ac:dyDescent="0.25">
      <c r="A41" s="21">
        <v>2004</v>
      </c>
      <c r="B41" s="21" t="s">
        <v>134</v>
      </c>
    </row>
    <row r="42" spans="1:2" x14ac:dyDescent="0.25">
      <c r="A42" s="21">
        <v>2006</v>
      </c>
      <c r="B42" s="21" t="s">
        <v>135</v>
      </c>
    </row>
    <row r="43" spans="1:2" x14ac:dyDescent="0.25">
      <c r="A43" s="21">
        <v>2008</v>
      </c>
      <c r="B43" s="21" t="s">
        <v>136</v>
      </c>
    </row>
    <row r="44" spans="1:2" x14ac:dyDescent="0.25">
      <c r="A44" s="21">
        <v>2010</v>
      </c>
      <c r="B44" s="21" t="s">
        <v>137</v>
      </c>
    </row>
    <row r="45" spans="1:2" x14ac:dyDescent="0.25">
      <c r="A45" s="21">
        <v>2011</v>
      </c>
      <c r="B45" s="21" t="s">
        <v>138</v>
      </c>
    </row>
    <row r="46" spans="1:2" x14ac:dyDescent="0.25">
      <c r="A46" s="21">
        <v>2014</v>
      </c>
      <c r="B46" s="21" t="s">
        <v>139</v>
      </c>
    </row>
    <row r="47" spans="1:2" x14ac:dyDescent="0.25">
      <c r="A47" s="21">
        <v>2016</v>
      </c>
      <c r="B47" s="21" t="s">
        <v>20</v>
      </c>
    </row>
    <row r="48" spans="1:2" x14ac:dyDescent="0.25">
      <c r="A48" s="21">
        <v>2020</v>
      </c>
      <c r="B48" s="21" t="s">
        <v>21</v>
      </c>
    </row>
    <row r="49" spans="1:2" x14ac:dyDescent="0.25">
      <c r="A49" s="21">
        <v>2021</v>
      </c>
      <c r="B49" s="21" t="s">
        <v>140</v>
      </c>
    </row>
    <row r="50" spans="1:2" x14ac:dyDescent="0.25">
      <c r="A50" s="21">
        <v>2022</v>
      </c>
      <c r="B50" s="21" t="s">
        <v>141</v>
      </c>
    </row>
    <row r="51" spans="1:2" x14ac:dyDescent="0.25">
      <c r="A51" s="21">
        <v>2023</v>
      </c>
      <c r="B51" s="21" t="s">
        <v>142</v>
      </c>
    </row>
    <row r="52" spans="1:2" x14ac:dyDescent="0.25">
      <c r="A52" s="21">
        <v>2030</v>
      </c>
      <c r="B52" s="21" t="s">
        <v>22</v>
      </c>
    </row>
    <row r="53" spans="1:2" x14ac:dyDescent="0.25">
      <c r="A53" s="21">
        <v>3000</v>
      </c>
      <c r="B53" s="21" t="s">
        <v>143</v>
      </c>
    </row>
    <row r="54" spans="1:2" x14ac:dyDescent="0.25">
      <c r="A54" s="21">
        <v>3002</v>
      </c>
      <c r="B54" s="21" t="s">
        <v>144</v>
      </c>
    </row>
    <row r="55" spans="1:2" x14ac:dyDescent="0.25">
      <c r="A55" s="21">
        <v>3005</v>
      </c>
      <c r="B55" s="21" t="s">
        <v>145</v>
      </c>
    </row>
    <row r="56" spans="1:2" x14ac:dyDescent="0.25">
      <c r="A56" s="21">
        <v>3006</v>
      </c>
      <c r="B56" s="21" t="s">
        <v>146</v>
      </c>
    </row>
    <row r="57" spans="1:2" x14ac:dyDescent="0.25">
      <c r="A57" s="21">
        <v>3007</v>
      </c>
      <c r="B57" s="21" t="s">
        <v>147</v>
      </c>
    </row>
    <row r="58" spans="1:2" x14ac:dyDescent="0.25">
      <c r="A58" s="21">
        <v>3009</v>
      </c>
      <c r="B58" s="21" t="s">
        <v>23</v>
      </c>
    </row>
    <row r="59" spans="1:2" x14ac:dyDescent="0.25">
      <c r="A59" s="21">
        <v>3010</v>
      </c>
      <c r="B59" s="21" t="s">
        <v>148</v>
      </c>
    </row>
    <row r="60" spans="1:2" x14ac:dyDescent="0.25">
      <c r="A60" s="21">
        <v>3011</v>
      </c>
      <c r="B60" s="21" t="s">
        <v>264</v>
      </c>
    </row>
    <row r="61" spans="1:2" x14ac:dyDescent="0.25">
      <c r="A61" s="21">
        <v>3012</v>
      </c>
      <c r="B61" s="21" t="s">
        <v>149</v>
      </c>
    </row>
    <row r="62" spans="1:2" x14ac:dyDescent="0.25">
      <c r="A62" s="21">
        <v>3014</v>
      </c>
      <c r="B62" s="21" t="s">
        <v>150</v>
      </c>
    </row>
    <row r="63" spans="1:2" x14ac:dyDescent="0.25">
      <c r="A63" s="21">
        <v>3015</v>
      </c>
      <c r="B63" s="21" t="s">
        <v>151</v>
      </c>
    </row>
    <row r="64" spans="1:2" x14ac:dyDescent="0.25">
      <c r="A64" s="21">
        <v>3017</v>
      </c>
      <c r="B64" s="21" t="s">
        <v>152</v>
      </c>
    </row>
    <row r="65" spans="1:2" x14ac:dyDescent="0.25">
      <c r="A65" s="21">
        <v>3018</v>
      </c>
      <c r="B65" s="21" t="s">
        <v>153</v>
      </c>
    </row>
    <row r="66" spans="1:2" x14ac:dyDescent="0.25">
      <c r="A66" s="21">
        <v>3019</v>
      </c>
      <c r="B66" s="21" t="s">
        <v>154</v>
      </c>
    </row>
    <row r="67" spans="1:2" x14ac:dyDescent="0.25">
      <c r="A67" s="21">
        <v>3023</v>
      </c>
      <c r="B67" s="21" t="s">
        <v>155</v>
      </c>
    </row>
    <row r="68" spans="1:2" x14ac:dyDescent="0.25">
      <c r="A68" s="21">
        <v>3024</v>
      </c>
      <c r="B68" s="21" t="s">
        <v>156</v>
      </c>
    </row>
    <row r="69" spans="1:2" x14ac:dyDescent="0.25">
      <c r="A69" s="21">
        <v>3026</v>
      </c>
      <c r="B69" s="21" t="s">
        <v>157</v>
      </c>
    </row>
    <row r="70" spans="1:2" x14ac:dyDescent="0.25">
      <c r="A70" s="21">
        <v>3028</v>
      </c>
      <c r="B70" s="21" t="s">
        <v>24</v>
      </c>
    </row>
    <row r="71" spans="1:2" x14ac:dyDescent="0.25">
      <c r="A71" s="21">
        <v>3029</v>
      </c>
      <c r="B71" s="21" t="s">
        <v>272</v>
      </c>
    </row>
    <row r="72" spans="1:2" x14ac:dyDescent="0.25">
      <c r="A72" s="21">
        <v>3030</v>
      </c>
      <c r="B72" s="21" t="s">
        <v>158</v>
      </c>
    </row>
    <row r="73" spans="1:2" x14ac:dyDescent="0.25">
      <c r="A73" s="21">
        <v>3031</v>
      </c>
      <c r="B73" s="21" t="s">
        <v>159</v>
      </c>
    </row>
    <row r="74" spans="1:2" x14ac:dyDescent="0.25">
      <c r="A74" s="21">
        <v>3032</v>
      </c>
      <c r="B74" s="21" t="s">
        <v>160</v>
      </c>
    </row>
    <row r="75" spans="1:2" x14ac:dyDescent="0.25">
      <c r="A75" s="21">
        <v>3033</v>
      </c>
      <c r="B75" s="21" t="s">
        <v>161</v>
      </c>
    </row>
    <row r="76" spans="1:2" x14ac:dyDescent="0.25">
      <c r="A76" s="21">
        <v>3034</v>
      </c>
      <c r="B76" s="21" t="s">
        <v>25</v>
      </c>
    </row>
    <row r="77" spans="1:2" x14ac:dyDescent="0.25">
      <c r="A77" s="21">
        <v>3035</v>
      </c>
      <c r="B77" s="21" t="s">
        <v>162</v>
      </c>
    </row>
    <row r="78" spans="1:2" x14ac:dyDescent="0.25">
      <c r="A78" s="21">
        <v>3036</v>
      </c>
      <c r="B78" s="21" t="s">
        <v>26</v>
      </c>
    </row>
    <row r="79" spans="1:2" x14ac:dyDescent="0.25">
      <c r="A79" s="21">
        <v>3037</v>
      </c>
      <c r="B79" s="21" t="s">
        <v>253</v>
      </c>
    </row>
    <row r="80" spans="1:2" x14ac:dyDescent="0.25">
      <c r="A80" s="21">
        <v>3039</v>
      </c>
      <c r="B80" s="21" t="s">
        <v>27</v>
      </c>
    </row>
    <row r="81" spans="1:2" x14ac:dyDescent="0.25">
      <c r="A81" s="21">
        <v>3040</v>
      </c>
      <c r="B81" s="21" t="s">
        <v>163</v>
      </c>
    </row>
    <row r="82" spans="1:2" x14ac:dyDescent="0.25">
      <c r="A82" s="21">
        <v>3041</v>
      </c>
      <c r="B82" s="21" t="s">
        <v>164</v>
      </c>
    </row>
    <row r="83" spans="1:2" x14ac:dyDescent="0.25">
      <c r="A83" s="21">
        <v>3042</v>
      </c>
      <c r="B83" s="21" t="s">
        <v>165</v>
      </c>
    </row>
    <row r="84" spans="1:2" x14ac:dyDescent="0.25">
      <c r="A84" s="21">
        <v>3045</v>
      </c>
      <c r="B84" s="21" t="s">
        <v>166</v>
      </c>
    </row>
    <row r="85" spans="1:2" x14ac:dyDescent="0.25">
      <c r="A85" s="21">
        <v>3046</v>
      </c>
      <c r="B85" s="21" t="s">
        <v>167</v>
      </c>
    </row>
    <row r="86" spans="1:2" x14ac:dyDescent="0.25">
      <c r="A86" s="21">
        <v>3047</v>
      </c>
      <c r="B86" s="21" t="s">
        <v>254</v>
      </c>
    </row>
    <row r="87" spans="1:2" x14ac:dyDescent="0.25">
      <c r="A87" s="21">
        <v>3050</v>
      </c>
      <c r="B87" s="21" t="s">
        <v>168</v>
      </c>
    </row>
    <row r="88" spans="1:2" x14ac:dyDescent="0.25">
      <c r="A88" s="21">
        <v>3051</v>
      </c>
      <c r="B88" s="21" t="s">
        <v>169</v>
      </c>
    </row>
    <row r="89" spans="1:2" x14ac:dyDescent="0.25">
      <c r="A89" s="21">
        <v>3052</v>
      </c>
      <c r="B89" s="21" t="s">
        <v>170</v>
      </c>
    </row>
    <row r="90" spans="1:2" x14ac:dyDescent="0.25">
      <c r="A90" s="21">
        <v>3055</v>
      </c>
      <c r="B90" s="21" t="s">
        <v>171</v>
      </c>
    </row>
    <row r="91" spans="1:2" x14ac:dyDescent="0.25">
      <c r="A91" s="21">
        <v>3057</v>
      </c>
      <c r="B91" s="21" t="s">
        <v>273</v>
      </c>
    </row>
    <row r="92" spans="1:2" x14ac:dyDescent="0.25">
      <c r="A92" s="21">
        <v>3059</v>
      </c>
      <c r="B92" s="21" t="s">
        <v>28</v>
      </c>
    </row>
    <row r="93" spans="1:2" x14ac:dyDescent="0.25">
      <c r="A93" s="21">
        <v>3060</v>
      </c>
      <c r="B93" s="21" t="s">
        <v>172</v>
      </c>
    </row>
    <row r="94" spans="1:2" x14ac:dyDescent="0.25">
      <c r="A94" s="21">
        <v>3061</v>
      </c>
      <c r="B94" s="21" t="s">
        <v>29</v>
      </c>
    </row>
    <row r="95" spans="1:2" x14ac:dyDescent="0.25">
      <c r="A95" s="21">
        <v>3062</v>
      </c>
      <c r="B95" s="21" t="s">
        <v>173</v>
      </c>
    </row>
    <row r="96" spans="1:2" x14ac:dyDescent="0.25">
      <c r="A96" s="21">
        <v>3063</v>
      </c>
      <c r="B96" s="21" t="s">
        <v>31</v>
      </c>
    </row>
    <row r="97" spans="1:2" x14ac:dyDescent="0.25">
      <c r="A97" s="21">
        <v>3064</v>
      </c>
      <c r="B97" s="21" t="s">
        <v>30</v>
      </c>
    </row>
    <row r="98" spans="1:2" x14ac:dyDescent="0.25">
      <c r="A98" s="21">
        <v>3065</v>
      </c>
      <c r="B98" s="21" t="s">
        <v>274</v>
      </c>
    </row>
    <row r="99" spans="1:2" x14ac:dyDescent="0.25">
      <c r="A99" s="21">
        <v>3066</v>
      </c>
      <c r="B99" s="21" t="s">
        <v>174</v>
      </c>
    </row>
    <row r="100" spans="1:2" x14ac:dyDescent="0.25">
      <c r="A100" s="21">
        <v>3068</v>
      </c>
      <c r="B100" s="21" t="s">
        <v>175</v>
      </c>
    </row>
    <row r="101" spans="1:2" x14ac:dyDescent="0.25">
      <c r="A101" s="21">
        <v>3069</v>
      </c>
      <c r="B101" s="21" t="s">
        <v>176</v>
      </c>
    </row>
    <row r="102" spans="1:2" x14ac:dyDescent="0.25">
      <c r="A102" s="21">
        <v>3070</v>
      </c>
      <c r="B102" s="21" t="s">
        <v>177</v>
      </c>
    </row>
    <row r="103" spans="1:2" x14ac:dyDescent="0.25">
      <c r="A103" s="21">
        <v>3072</v>
      </c>
      <c r="B103" s="21" t="s">
        <v>265</v>
      </c>
    </row>
    <row r="104" spans="1:2" x14ac:dyDescent="0.25">
      <c r="A104" s="21">
        <v>3075</v>
      </c>
      <c r="B104" s="21" t="s">
        <v>31</v>
      </c>
    </row>
    <row r="105" spans="1:2" x14ac:dyDescent="0.25">
      <c r="A105" s="21">
        <v>3077</v>
      </c>
      <c r="B105" s="21" t="s">
        <v>178</v>
      </c>
    </row>
    <row r="106" spans="1:2" x14ac:dyDescent="0.25">
      <c r="A106" s="21">
        <v>3083</v>
      </c>
      <c r="B106" s="21" t="s">
        <v>179</v>
      </c>
    </row>
    <row r="107" spans="1:2" x14ac:dyDescent="0.25">
      <c r="A107" s="21">
        <v>3085</v>
      </c>
      <c r="B107" s="21" t="s">
        <v>180</v>
      </c>
    </row>
    <row r="108" spans="1:2" x14ac:dyDescent="0.25">
      <c r="A108" s="21">
        <v>3088</v>
      </c>
      <c r="B108" s="21" t="s">
        <v>181</v>
      </c>
    </row>
    <row r="109" spans="1:2" x14ac:dyDescent="0.25">
      <c r="A109" s="21">
        <v>5000</v>
      </c>
      <c r="B109" s="21" t="s">
        <v>182</v>
      </c>
    </row>
    <row r="110" spans="1:2" x14ac:dyDescent="0.25">
      <c r="A110" s="21">
        <v>5002</v>
      </c>
      <c r="B110" s="21" t="s">
        <v>183</v>
      </c>
    </row>
    <row r="111" spans="1:2" x14ac:dyDescent="0.25">
      <c r="A111" s="21">
        <v>5004</v>
      </c>
      <c r="B111" s="21" t="s">
        <v>32</v>
      </c>
    </row>
    <row r="112" spans="1:2" x14ac:dyDescent="0.25">
      <c r="A112" s="21">
        <v>5006</v>
      </c>
      <c r="B112" s="21" t="s">
        <v>184</v>
      </c>
    </row>
    <row r="113" spans="1:2" x14ac:dyDescent="0.25">
      <c r="A113" s="21">
        <v>5007</v>
      </c>
      <c r="B113" s="21" t="s">
        <v>33</v>
      </c>
    </row>
    <row r="114" spans="1:2" x14ac:dyDescent="0.25">
      <c r="A114" s="21">
        <v>5008</v>
      </c>
      <c r="B114" s="21" t="s">
        <v>185</v>
      </c>
    </row>
    <row r="115" spans="1:2" x14ac:dyDescent="0.25">
      <c r="A115" s="21">
        <v>5102</v>
      </c>
      <c r="B115" s="21" t="s">
        <v>275</v>
      </c>
    </row>
    <row r="116" spans="1:2" x14ac:dyDescent="0.25">
      <c r="A116" s="21">
        <v>5104</v>
      </c>
      <c r="B116" s="21" t="s">
        <v>186</v>
      </c>
    </row>
    <row r="117" spans="1:2" x14ac:dyDescent="0.25">
      <c r="A117" s="21">
        <v>5105</v>
      </c>
      <c r="B117" s="21" t="s">
        <v>34</v>
      </c>
    </row>
    <row r="118" spans="1:2" x14ac:dyDescent="0.25">
      <c r="A118" s="21">
        <v>5106</v>
      </c>
      <c r="B118" s="21" t="s">
        <v>187</v>
      </c>
    </row>
    <row r="119" spans="1:2" x14ac:dyDescent="0.25">
      <c r="A119" s="21">
        <v>5107</v>
      </c>
      <c r="B119" s="21" t="s">
        <v>35</v>
      </c>
    </row>
    <row r="120" spans="1:2" x14ac:dyDescent="0.25">
      <c r="A120" s="21">
        <v>5108</v>
      </c>
      <c r="B120" s="21" t="s">
        <v>188</v>
      </c>
    </row>
    <row r="121" spans="1:2" x14ac:dyDescent="0.25">
      <c r="A121" s="21">
        <v>5110</v>
      </c>
      <c r="B121" s="21" t="s">
        <v>189</v>
      </c>
    </row>
    <row r="122" spans="1:2" x14ac:dyDescent="0.25">
      <c r="A122" s="21">
        <v>5204</v>
      </c>
      <c r="B122" s="21" t="s">
        <v>276</v>
      </c>
    </row>
    <row r="123" spans="1:2" x14ac:dyDescent="0.25">
      <c r="A123" s="21">
        <v>5205</v>
      </c>
      <c r="B123" s="21" t="s">
        <v>190</v>
      </c>
    </row>
    <row r="124" spans="1:2" x14ac:dyDescent="0.25">
      <c r="A124" s="21">
        <v>5206</v>
      </c>
      <c r="B124" s="21" t="s">
        <v>191</v>
      </c>
    </row>
    <row r="125" spans="1:2" x14ac:dyDescent="0.25">
      <c r="A125" s="21">
        <v>5207</v>
      </c>
      <c r="B125" s="21" t="s">
        <v>266</v>
      </c>
    </row>
    <row r="126" spans="1:2" x14ac:dyDescent="0.25">
      <c r="A126" s="21">
        <v>5208</v>
      </c>
      <c r="B126" s="21" t="s">
        <v>192</v>
      </c>
    </row>
    <row r="127" spans="1:2" x14ac:dyDescent="0.25">
      <c r="A127" s="21">
        <v>5210</v>
      </c>
      <c r="B127" s="21" t="s">
        <v>193</v>
      </c>
    </row>
    <row r="128" spans="1:2" x14ac:dyDescent="0.25">
      <c r="A128" s="21">
        <v>5214</v>
      </c>
      <c r="B128" s="21" t="s">
        <v>194</v>
      </c>
    </row>
    <row r="129" spans="1:2" x14ac:dyDescent="0.25">
      <c r="A129" s="21">
        <v>5301</v>
      </c>
      <c r="B129" s="21" t="s">
        <v>36</v>
      </c>
    </row>
    <row r="130" spans="1:2" x14ac:dyDescent="0.25">
      <c r="A130" s="21">
        <v>5302</v>
      </c>
      <c r="B130" s="21" t="s">
        <v>37</v>
      </c>
    </row>
    <row r="131" spans="1:2" x14ac:dyDescent="0.25">
      <c r="A131" s="21">
        <v>5307</v>
      </c>
      <c r="B131" s="21" t="s">
        <v>267</v>
      </c>
    </row>
    <row r="132" spans="1:2" x14ac:dyDescent="0.25">
      <c r="A132" s="21">
        <v>5308</v>
      </c>
      <c r="B132" s="21" t="s">
        <v>195</v>
      </c>
    </row>
    <row r="133" spans="1:2" x14ac:dyDescent="0.25">
      <c r="A133" s="21">
        <v>5309</v>
      </c>
      <c r="B133" s="21" t="s">
        <v>38</v>
      </c>
    </row>
    <row r="134" spans="1:2" x14ac:dyDescent="0.25">
      <c r="A134" s="21">
        <v>5310</v>
      </c>
      <c r="B134" s="21" t="s">
        <v>277</v>
      </c>
    </row>
    <row r="135" spans="1:2" x14ac:dyDescent="0.25">
      <c r="A135" s="21">
        <v>5311</v>
      </c>
      <c r="B135" s="21" t="s">
        <v>196</v>
      </c>
    </row>
    <row r="136" spans="1:2" x14ac:dyDescent="0.25">
      <c r="A136" s="21">
        <v>5312</v>
      </c>
      <c r="B136" s="21" t="s">
        <v>39</v>
      </c>
    </row>
    <row r="137" spans="1:2" x14ac:dyDescent="0.25">
      <c r="A137" s="21">
        <v>5313</v>
      </c>
      <c r="B137" s="21" t="s">
        <v>40</v>
      </c>
    </row>
    <row r="138" spans="1:2" x14ac:dyDescent="0.25">
      <c r="A138" s="21">
        <v>5315</v>
      </c>
      <c r="B138" s="21" t="s">
        <v>278</v>
      </c>
    </row>
    <row r="139" spans="1:2" x14ac:dyDescent="0.25">
      <c r="A139" s="21">
        <v>5401</v>
      </c>
      <c r="B139" s="21" t="s">
        <v>41</v>
      </c>
    </row>
    <row r="140" spans="1:2" x14ac:dyDescent="0.25">
      <c r="A140" s="21">
        <v>5402</v>
      </c>
      <c r="B140" s="21" t="s">
        <v>197</v>
      </c>
    </row>
    <row r="141" spans="1:2" x14ac:dyDescent="0.25">
      <c r="A141" s="21">
        <v>5403</v>
      </c>
      <c r="B141" s="21" t="s">
        <v>268</v>
      </c>
    </row>
    <row r="142" spans="1:2" x14ac:dyDescent="0.25">
      <c r="A142" s="21">
        <v>5404</v>
      </c>
      <c r="B142" s="21" t="s">
        <v>198</v>
      </c>
    </row>
    <row r="143" spans="1:2" x14ac:dyDescent="0.25">
      <c r="A143" s="21">
        <v>5405</v>
      </c>
      <c r="B143" s="21" t="s">
        <v>199</v>
      </c>
    </row>
    <row r="144" spans="1:2" x14ac:dyDescent="0.25">
      <c r="A144" s="21">
        <v>5406</v>
      </c>
      <c r="B144" s="21" t="s">
        <v>200</v>
      </c>
    </row>
    <row r="145" spans="1:2" x14ac:dyDescent="0.25">
      <c r="A145" s="21">
        <v>5407</v>
      </c>
      <c r="B145" s="21" t="s">
        <v>201</v>
      </c>
    </row>
    <row r="146" spans="1:2" x14ac:dyDescent="0.25">
      <c r="A146" s="21">
        <v>5408</v>
      </c>
      <c r="B146" s="21" t="s">
        <v>42</v>
      </c>
    </row>
    <row r="147" spans="1:2" x14ac:dyDescent="0.25">
      <c r="A147" s="21">
        <v>5409</v>
      </c>
      <c r="B147" s="21" t="s">
        <v>202</v>
      </c>
    </row>
    <row r="148" spans="1:2" x14ac:dyDescent="0.25">
      <c r="A148" s="21">
        <v>5410</v>
      </c>
      <c r="B148" s="21" t="s">
        <v>203</v>
      </c>
    </row>
    <row r="149" spans="1:2" x14ac:dyDescent="0.25">
      <c r="A149" s="21">
        <v>5411</v>
      </c>
      <c r="B149" s="21" t="s">
        <v>204</v>
      </c>
    </row>
    <row r="150" spans="1:2" x14ac:dyDescent="0.25">
      <c r="A150" s="21">
        <v>5501</v>
      </c>
      <c r="B150" s="21" t="s">
        <v>205</v>
      </c>
    </row>
    <row r="151" spans="1:2" x14ac:dyDescent="0.25">
      <c r="A151" s="21">
        <v>5503</v>
      </c>
      <c r="B151" s="21" t="s">
        <v>206</v>
      </c>
    </row>
    <row r="152" spans="1:2" x14ac:dyDescent="0.25">
      <c r="A152" s="21">
        <v>5505</v>
      </c>
      <c r="B152" s="21" t="s">
        <v>207</v>
      </c>
    </row>
    <row r="153" spans="1:2" x14ac:dyDescent="0.25">
      <c r="A153" s="21">
        <v>5506</v>
      </c>
      <c r="B153" s="21" t="s">
        <v>255</v>
      </c>
    </row>
    <row r="154" spans="1:2" x14ac:dyDescent="0.25">
      <c r="A154" s="21">
        <v>5507</v>
      </c>
      <c r="B154" s="21" t="s">
        <v>208</v>
      </c>
    </row>
    <row r="155" spans="1:2" x14ac:dyDescent="0.25">
      <c r="A155" s="21">
        <v>5508</v>
      </c>
      <c r="B155" s="21" t="s">
        <v>209</v>
      </c>
    </row>
    <row r="156" spans="1:2" x14ac:dyDescent="0.25">
      <c r="A156" s="21">
        <v>5510</v>
      </c>
      <c r="B156" s="21" t="s">
        <v>43</v>
      </c>
    </row>
    <row r="157" spans="1:2" x14ac:dyDescent="0.25">
      <c r="A157" s="21">
        <v>5511</v>
      </c>
      <c r="B157" s="21" t="s">
        <v>44</v>
      </c>
    </row>
    <row r="158" spans="1:2" x14ac:dyDescent="0.25">
      <c r="A158" s="21">
        <v>5513</v>
      </c>
      <c r="B158" s="21" t="s">
        <v>45</v>
      </c>
    </row>
    <row r="159" spans="1:2" x14ac:dyDescent="0.25">
      <c r="A159" s="21">
        <v>5515</v>
      </c>
      <c r="B159" s="21" t="s">
        <v>210</v>
      </c>
    </row>
    <row r="160" spans="1:2" x14ac:dyDescent="0.25">
      <c r="A160" s="21">
        <v>5516</v>
      </c>
      <c r="B160" s="21" t="s">
        <v>217</v>
      </c>
    </row>
    <row r="161" spans="1:2" x14ac:dyDescent="0.25">
      <c r="A161" s="21">
        <v>5603</v>
      </c>
      <c r="B161" s="21" t="s">
        <v>211</v>
      </c>
    </row>
    <row r="162" spans="1:2" x14ac:dyDescent="0.25">
      <c r="A162" s="21">
        <v>5607</v>
      </c>
      <c r="B162" s="21" t="s">
        <v>46</v>
      </c>
    </row>
    <row r="163" spans="1:2" x14ac:dyDescent="0.25">
      <c r="A163" s="21">
        <v>5612</v>
      </c>
      <c r="B163" s="21" t="s">
        <v>212</v>
      </c>
    </row>
    <row r="164" spans="1:2" x14ac:dyDescent="0.25">
      <c r="A164" s="21">
        <v>5701</v>
      </c>
      <c r="B164" s="21" t="s">
        <v>213</v>
      </c>
    </row>
    <row r="165" spans="1:2" x14ac:dyDescent="0.25">
      <c r="A165" s="21">
        <v>5704</v>
      </c>
      <c r="B165" s="21" t="s">
        <v>47</v>
      </c>
    </row>
    <row r="166" spans="1:2" x14ac:dyDescent="0.25">
      <c r="A166" s="21">
        <v>5709</v>
      </c>
      <c r="B166" s="21" t="s">
        <v>214</v>
      </c>
    </row>
    <row r="167" spans="1:2" x14ac:dyDescent="0.25">
      <c r="A167" s="21">
        <v>5802</v>
      </c>
      <c r="B167" s="21" t="s">
        <v>215</v>
      </c>
    </row>
    <row r="168" spans="1:2" x14ac:dyDescent="0.25">
      <c r="A168" s="21">
        <v>5804</v>
      </c>
      <c r="B168" s="21" t="s">
        <v>48</v>
      </c>
    </row>
    <row r="169" spans="1:2" x14ac:dyDescent="0.25">
      <c r="A169" s="21">
        <v>5805</v>
      </c>
      <c r="B169" s="21" t="s">
        <v>216</v>
      </c>
    </row>
    <row r="170" spans="1:2" x14ac:dyDescent="0.25">
      <c r="A170" s="21">
        <v>5807</v>
      </c>
      <c r="B170" s="21" t="s">
        <v>218</v>
      </c>
    </row>
    <row r="171" spans="1:2" x14ac:dyDescent="0.25">
      <c r="A171" s="21">
        <v>5810</v>
      </c>
      <c r="B171" s="21" t="s">
        <v>49</v>
      </c>
    </row>
    <row r="172" spans="1:2" x14ac:dyDescent="0.25">
      <c r="A172" s="21">
        <v>5811</v>
      </c>
      <c r="B172" s="21" t="s">
        <v>219</v>
      </c>
    </row>
    <row r="173" spans="1:2" x14ac:dyDescent="0.25">
      <c r="A173" s="21">
        <v>5815</v>
      </c>
      <c r="B173" s="21" t="s">
        <v>50</v>
      </c>
    </row>
    <row r="174" spans="1:2" x14ac:dyDescent="0.25">
      <c r="A174" s="21">
        <v>5902</v>
      </c>
      <c r="B174" s="21" t="s">
        <v>51</v>
      </c>
    </row>
    <row r="175" spans="1:2" x14ac:dyDescent="0.25">
      <c r="A175" s="21">
        <v>5908</v>
      </c>
      <c r="B175" s="21" t="s">
        <v>279</v>
      </c>
    </row>
    <row r="176" spans="1:2" x14ac:dyDescent="0.25">
      <c r="A176" s="21">
        <v>5909</v>
      </c>
      <c r="B176" s="21" t="s">
        <v>52</v>
      </c>
    </row>
    <row r="177" spans="1:2" x14ac:dyDescent="0.25">
      <c r="A177" s="21">
        <v>5912</v>
      </c>
      <c r="B177" s="21" t="s">
        <v>220</v>
      </c>
    </row>
    <row r="178" spans="1:2" x14ac:dyDescent="0.25">
      <c r="A178" s="21">
        <v>5913</v>
      </c>
      <c r="B178" s="21" t="s">
        <v>53</v>
      </c>
    </row>
    <row r="179" spans="1:2" x14ac:dyDescent="0.25">
      <c r="A179" s="21">
        <v>6000</v>
      </c>
      <c r="B179" s="21" t="s">
        <v>54</v>
      </c>
    </row>
    <row r="180" spans="1:2" x14ac:dyDescent="0.25">
      <c r="A180" s="21">
        <v>6002</v>
      </c>
      <c r="B180" s="21" t="s">
        <v>55</v>
      </c>
    </row>
    <row r="181" spans="1:2" x14ac:dyDescent="0.25">
      <c r="A181" s="21">
        <v>6003</v>
      </c>
      <c r="B181" s="21" t="s">
        <v>56</v>
      </c>
    </row>
    <row r="182" spans="1:2" x14ac:dyDescent="0.25">
      <c r="A182" s="21">
        <v>6006</v>
      </c>
      <c r="B182" s="21" t="s">
        <v>57</v>
      </c>
    </row>
    <row r="183" spans="1:2" x14ac:dyDescent="0.25">
      <c r="A183" s="21">
        <v>6007</v>
      </c>
      <c r="B183" s="21" t="s">
        <v>280</v>
      </c>
    </row>
    <row r="184" spans="1:2" x14ac:dyDescent="0.25">
      <c r="A184" s="21">
        <v>6008</v>
      </c>
      <c r="B184" s="21" t="s">
        <v>58</v>
      </c>
    </row>
    <row r="185" spans="1:2" x14ac:dyDescent="0.25">
      <c r="A185" s="21">
        <v>6009</v>
      </c>
      <c r="B185" s="21" t="s">
        <v>59</v>
      </c>
    </row>
    <row r="186" spans="1:2" x14ac:dyDescent="0.25">
      <c r="A186" s="21">
        <v>6011</v>
      </c>
      <c r="B186" s="21" t="s">
        <v>60</v>
      </c>
    </row>
    <row r="187" spans="1:2" x14ac:dyDescent="0.25">
      <c r="A187" s="21">
        <v>6012</v>
      </c>
      <c r="B187" s="21" t="s">
        <v>61</v>
      </c>
    </row>
    <row r="188" spans="1:2" x14ac:dyDescent="0.25">
      <c r="A188" s="21">
        <v>6013</v>
      </c>
      <c r="B188" s="21" t="s">
        <v>62</v>
      </c>
    </row>
    <row r="189" spans="1:2" x14ac:dyDescent="0.25">
      <c r="A189" s="21">
        <v>6015</v>
      </c>
      <c r="B189" s="21" t="s">
        <v>269</v>
      </c>
    </row>
    <row r="190" spans="1:2" x14ac:dyDescent="0.25">
      <c r="A190" s="21">
        <v>6016</v>
      </c>
      <c r="B190" s="21" t="s">
        <v>63</v>
      </c>
    </row>
    <row r="191" spans="1:2" x14ac:dyDescent="0.25">
      <c r="A191" s="21">
        <v>6019</v>
      </c>
      <c r="B191" s="21" t="s">
        <v>64</v>
      </c>
    </row>
    <row r="192" spans="1:2" x14ac:dyDescent="0.25">
      <c r="A192" s="21">
        <v>6020</v>
      </c>
      <c r="B192" s="21" t="s">
        <v>65</v>
      </c>
    </row>
    <row r="193" spans="1:2" x14ac:dyDescent="0.25">
      <c r="A193" s="21">
        <v>6021</v>
      </c>
      <c r="B193" s="21" t="s">
        <v>66</v>
      </c>
    </row>
    <row r="194" spans="1:2" x14ac:dyDescent="0.25">
      <c r="A194" s="21">
        <v>6022</v>
      </c>
      <c r="B194" s="21" t="s">
        <v>221</v>
      </c>
    </row>
    <row r="195" spans="1:2" x14ac:dyDescent="0.25">
      <c r="A195" s="21">
        <v>6023</v>
      </c>
      <c r="B195" s="21" t="s">
        <v>256</v>
      </c>
    </row>
    <row r="196" spans="1:2" x14ac:dyDescent="0.25">
      <c r="A196" s="21">
        <v>6024</v>
      </c>
      <c r="B196" s="21" t="s">
        <v>222</v>
      </c>
    </row>
    <row r="197" spans="1:2" x14ac:dyDescent="0.25">
      <c r="A197" s="21">
        <v>6025</v>
      </c>
      <c r="B197" s="21" t="s">
        <v>67</v>
      </c>
    </row>
    <row r="198" spans="1:2" x14ac:dyDescent="0.25">
      <c r="A198" s="21">
        <v>6029</v>
      </c>
      <c r="B198" s="21" t="s">
        <v>68</v>
      </c>
    </row>
    <row r="199" spans="1:2" x14ac:dyDescent="0.25">
      <c r="A199" s="21">
        <v>6032</v>
      </c>
      <c r="B199" s="21" t="s">
        <v>69</v>
      </c>
    </row>
    <row r="200" spans="1:2" x14ac:dyDescent="0.25">
      <c r="A200" s="21">
        <v>6033</v>
      </c>
      <c r="B200" s="21" t="s">
        <v>70</v>
      </c>
    </row>
    <row r="201" spans="1:2" x14ac:dyDescent="0.25">
      <c r="A201" s="21">
        <v>6036</v>
      </c>
      <c r="B201" s="21" t="s">
        <v>71</v>
      </c>
    </row>
    <row r="202" spans="1:2" x14ac:dyDescent="0.25">
      <c r="A202" s="21">
        <v>6037</v>
      </c>
      <c r="B202" s="21" t="s">
        <v>72</v>
      </c>
    </row>
    <row r="203" spans="1:2" x14ac:dyDescent="0.25">
      <c r="A203" s="21">
        <v>6038</v>
      </c>
      <c r="B203" s="21" t="s">
        <v>281</v>
      </c>
    </row>
    <row r="204" spans="1:2" x14ac:dyDescent="0.25">
      <c r="A204" s="21">
        <v>6039</v>
      </c>
      <c r="B204" s="21" t="s">
        <v>73</v>
      </c>
    </row>
    <row r="205" spans="1:2" x14ac:dyDescent="0.25">
      <c r="A205" s="21">
        <v>6040</v>
      </c>
      <c r="B205" s="21" t="s">
        <v>74</v>
      </c>
    </row>
    <row r="206" spans="1:2" x14ac:dyDescent="0.25">
      <c r="A206" s="21">
        <v>6041</v>
      </c>
      <c r="B206" s="21" t="s">
        <v>75</v>
      </c>
    </row>
    <row r="207" spans="1:2" x14ac:dyDescent="0.25">
      <c r="A207" s="21">
        <v>6042</v>
      </c>
      <c r="B207" s="21" t="s">
        <v>76</v>
      </c>
    </row>
    <row r="208" spans="1:2" x14ac:dyDescent="0.25">
      <c r="A208" s="21">
        <v>6043</v>
      </c>
      <c r="B208" s="21" t="s">
        <v>77</v>
      </c>
    </row>
    <row r="209" spans="1:2" x14ac:dyDescent="0.25">
      <c r="A209" s="21">
        <v>6044</v>
      </c>
      <c r="B209" s="21" t="s">
        <v>78</v>
      </c>
    </row>
    <row r="210" spans="1:2" x14ac:dyDescent="0.25">
      <c r="A210" s="21">
        <v>6045</v>
      </c>
      <c r="B210" s="21" t="s">
        <v>79</v>
      </c>
    </row>
    <row r="211" spans="1:2" x14ac:dyDescent="0.25">
      <c r="A211" s="21">
        <v>6046</v>
      </c>
      <c r="B211" s="21" t="s">
        <v>80</v>
      </c>
    </row>
    <row r="212" spans="1:2" x14ac:dyDescent="0.25">
      <c r="A212" s="21">
        <v>6049</v>
      </c>
      <c r="B212" s="21" t="s">
        <v>81</v>
      </c>
    </row>
    <row r="213" spans="1:2" x14ac:dyDescent="0.25">
      <c r="A213" s="21">
        <v>6050</v>
      </c>
      <c r="B213" s="21" t="s">
        <v>82</v>
      </c>
    </row>
    <row r="214" spans="1:2" x14ac:dyDescent="0.25">
      <c r="A214" s="21">
        <v>6051</v>
      </c>
      <c r="B214" s="21" t="s">
        <v>83</v>
      </c>
    </row>
    <row r="215" spans="1:2" x14ac:dyDescent="0.25">
      <c r="A215" s="21">
        <v>6052</v>
      </c>
      <c r="B215" s="21" t="s">
        <v>84</v>
      </c>
    </row>
    <row r="216" spans="1:2" x14ac:dyDescent="0.25">
      <c r="A216" s="21">
        <v>6053</v>
      </c>
      <c r="B216" s="21" t="s">
        <v>223</v>
      </c>
    </row>
    <row r="217" spans="1:2" x14ac:dyDescent="0.25">
      <c r="A217" s="21">
        <v>6054</v>
      </c>
      <c r="B217" s="21" t="s">
        <v>224</v>
      </c>
    </row>
    <row r="218" spans="1:2" x14ac:dyDescent="0.25">
      <c r="A218" s="21">
        <v>6055</v>
      </c>
      <c r="B218" s="21" t="s">
        <v>85</v>
      </c>
    </row>
    <row r="219" spans="1:2" x14ac:dyDescent="0.25">
      <c r="A219" s="21">
        <v>6056</v>
      </c>
      <c r="B219" s="21" t="s">
        <v>86</v>
      </c>
    </row>
    <row r="220" spans="1:2" x14ac:dyDescent="0.25">
      <c r="A220" s="21">
        <v>6057</v>
      </c>
      <c r="B220" s="21" t="s">
        <v>257</v>
      </c>
    </row>
    <row r="221" spans="1:2" x14ac:dyDescent="0.25">
      <c r="A221" s="21">
        <v>6058</v>
      </c>
      <c r="B221" s="21" t="s">
        <v>87</v>
      </c>
    </row>
    <row r="222" spans="1:2" x14ac:dyDescent="0.25">
      <c r="A222" s="21">
        <v>6059</v>
      </c>
      <c r="B222" s="21" t="s">
        <v>88</v>
      </c>
    </row>
    <row r="223" spans="1:2" x14ac:dyDescent="0.25">
      <c r="A223" s="21">
        <v>6060</v>
      </c>
      <c r="B223" s="21" t="s">
        <v>258</v>
      </c>
    </row>
    <row r="224" spans="1:2" x14ac:dyDescent="0.25">
      <c r="A224" s="21">
        <v>6061</v>
      </c>
      <c r="B224" s="21" t="s">
        <v>89</v>
      </c>
    </row>
    <row r="225" spans="1:2" x14ac:dyDescent="0.25">
      <c r="A225" s="21">
        <v>6062</v>
      </c>
      <c r="B225" s="21" t="s">
        <v>90</v>
      </c>
    </row>
    <row r="226" spans="1:2" x14ac:dyDescent="0.25">
      <c r="A226" s="21">
        <v>6063</v>
      </c>
      <c r="B226" s="21" t="s">
        <v>91</v>
      </c>
    </row>
    <row r="227" spans="1:2" x14ac:dyDescent="0.25">
      <c r="A227" s="21">
        <v>6064</v>
      </c>
      <c r="B227" s="21" t="s">
        <v>92</v>
      </c>
    </row>
    <row r="228" spans="1:2" x14ac:dyDescent="0.25">
      <c r="A228" s="21">
        <v>6066</v>
      </c>
      <c r="B228" s="21" t="s">
        <v>93</v>
      </c>
    </row>
    <row r="229" spans="1:2" x14ac:dyDescent="0.25">
      <c r="A229" s="21">
        <v>6067</v>
      </c>
      <c r="B229" s="21" t="s">
        <v>225</v>
      </c>
    </row>
    <row r="230" spans="1:2" x14ac:dyDescent="0.25">
      <c r="A230" s="21">
        <v>6068</v>
      </c>
      <c r="B230" s="21" t="s">
        <v>226</v>
      </c>
    </row>
    <row r="231" spans="1:2" x14ac:dyDescent="0.25">
      <c r="A231" s="21">
        <v>6069</v>
      </c>
      <c r="B231" s="21" t="s">
        <v>94</v>
      </c>
    </row>
    <row r="232" spans="1:2" x14ac:dyDescent="0.25">
      <c r="A232" s="21">
        <v>6070</v>
      </c>
      <c r="B232" s="21" t="s">
        <v>95</v>
      </c>
    </row>
    <row r="233" spans="1:2" x14ac:dyDescent="0.25">
      <c r="A233" s="21">
        <v>6071</v>
      </c>
      <c r="B233" s="21" t="s">
        <v>96</v>
      </c>
    </row>
    <row r="234" spans="1:2" x14ac:dyDescent="0.25">
      <c r="A234" s="21">
        <v>6072</v>
      </c>
      <c r="B234" s="21" t="s">
        <v>97</v>
      </c>
    </row>
    <row r="235" spans="1:2" x14ac:dyDescent="0.25">
      <c r="A235" s="21">
        <v>6073</v>
      </c>
      <c r="B235" s="21" t="s">
        <v>98</v>
      </c>
    </row>
    <row r="236" spans="1:2" x14ac:dyDescent="0.25">
      <c r="A236" s="21">
        <v>6074</v>
      </c>
      <c r="B236" s="21" t="s">
        <v>99</v>
      </c>
    </row>
    <row r="237" spans="1:2" x14ac:dyDescent="0.25">
      <c r="A237" s="21">
        <v>6075</v>
      </c>
      <c r="B237" s="21" t="s">
        <v>100</v>
      </c>
    </row>
    <row r="238" spans="1:2" x14ac:dyDescent="0.25">
      <c r="A238" s="21">
        <v>6077</v>
      </c>
      <c r="B238" s="21" t="s">
        <v>101</v>
      </c>
    </row>
    <row r="239" spans="1:2" x14ac:dyDescent="0.25">
      <c r="A239" s="21">
        <v>6078</v>
      </c>
      <c r="B239" s="21" t="s">
        <v>102</v>
      </c>
    </row>
    <row r="240" spans="1:2" x14ac:dyDescent="0.25">
      <c r="A240" s="21">
        <v>6080</v>
      </c>
      <c r="B240" s="21" t="s">
        <v>103</v>
      </c>
    </row>
    <row r="241" spans="1:2" x14ac:dyDescent="0.25">
      <c r="A241" s="21">
        <v>6081</v>
      </c>
      <c r="B241" s="21" t="s">
        <v>282</v>
      </c>
    </row>
    <row r="242" spans="1:2" x14ac:dyDescent="0.25">
      <c r="A242" s="21">
        <v>6083</v>
      </c>
      <c r="B242" s="21" t="s">
        <v>270</v>
      </c>
    </row>
    <row r="243" spans="1:2" x14ac:dyDescent="0.25">
      <c r="A243" s="21">
        <v>6085</v>
      </c>
      <c r="B243" s="21" t="s">
        <v>259</v>
      </c>
    </row>
    <row r="244" spans="1:2" x14ac:dyDescent="0.25">
      <c r="A244" s="21">
        <v>6200</v>
      </c>
      <c r="B244" s="21" t="s">
        <v>227</v>
      </c>
    </row>
    <row r="245" spans="1:2" x14ac:dyDescent="0.25">
      <c r="A245" s="21">
        <v>7000</v>
      </c>
      <c r="B245" s="21" t="s">
        <v>228</v>
      </c>
    </row>
    <row r="246" spans="1:2" x14ac:dyDescent="0.25">
      <c r="A246" s="21">
        <v>7001</v>
      </c>
      <c r="B246" s="21" t="s">
        <v>229</v>
      </c>
    </row>
    <row r="247" spans="1:2" x14ac:dyDescent="0.25">
      <c r="A247" s="21">
        <v>7004</v>
      </c>
      <c r="B247" s="21" t="s">
        <v>230</v>
      </c>
    </row>
    <row r="248" spans="1:2" x14ac:dyDescent="0.25">
      <c r="A248" s="21">
        <v>7012</v>
      </c>
      <c r="B248" s="21" t="s">
        <v>231</v>
      </c>
    </row>
    <row r="249" spans="1:2" x14ac:dyDescent="0.25">
      <c r="A249" s="21">
        <v>7015</v>
      </c>
      <c r="B249" s="21" t="s">
        <v>232</v>
      </c>
    </row>
    <row r="250" spans="1:2" x14ac:dyDescent="0.25">
      <c r="A250" s="21">
        <v>7017</v>
      </c>
      <c r="B250" s="21" t="s">
        <v>233</v>
      </c>
    </row>
    <row r="251" spans="1:2" x14ac:dyDescent="0.25">
      <c r="A251" s="21">
        <v>7025</v>
      </c>
      <c r="B251" s="21" t="s">
        <v>234</v>
      </c>
    </row>
    <row r="252" spans="1:2" x14ac:dyDescent="0.25">
      <c r="A252" s="21">
        <v>7027</v>
      </c>
      <c r="B252" s="21" t="s">
        <v>235</v>
      </c>
    </row>
    <row r="253" spans="1:2" x14ac:dyDescent="0.25">
      <c r="A253" s="21">
        <v>7028</v>
      </c>
      <c r="B253" s="21" t="s">
        <v>236</v>
      </c>
    </row>
    <row r="254" spans="1:2" x14ac:dyDescent="0.25">
      <c r="A254" s="21">
        <v>7030</v>
      </c>
      <c r="B254" s="21" t="s">
        <v>237</v>
      </c>
    </row>
    <row r="255" spans="1:2" x14ac:dyDescent="0.25">
      <c r="A255" s="21">
        <v>7031</v>
      </c>
      <c r="B255" s="21" t="s">
        <v>238</v>
      </c>
    </row>
    <row r="256" spans="1:2" x14ac:dyDescent="0.25">
      <c r="A256" s="21">
        <v>7035</v>
      </c>
      <c r="B256" s="21" t="s">
        <v>260</v>
      </c>
    </row>
    <row r="257" spans="1:2" x14ac:dyDescent="0.25">
      <c r="A257" s="21">
        <v>7038</v>
      </c>
      <c r="B257" s="21" t="s">
        <v>239</v>
      </c>
    </row>
    <row r="258" spans="1:2" x14ac:dyDescent="0.25">
      <c r="A258" s="21">
        <v>7039</v>
      </c>
      <c r="B258" s="21" t="s">
        <v>240</v>
      </c>
    </row>
    <row r="259" spans="1:2" x14ac:dyDescent="0.25">
      <c r="A259" s="21">
        <v>7041</v>
      </c>
      <c r="B259" s="21" t="s">
        <v>241</v>
      </c>
    </row>
    <row r="260" spans="1:2" x14ac:dyDescent="0.25">
      <c r="A260" s="21">
        <v>7045</v>
      </c>
      <c r="B260" s="21" t="s">
        <v>242</v>
      </c>
    </row>
    <row r="261" spans="1:2" x14ac:dyDescent="0.25">
      <c r="A261" s="21">
        <v>7047</v>
      </c>
      <c r="B261" s="21" t="s">
        <v>243</v>
      </c>
    </row>
    <row r="262" spans="1:2" x14ac:dyDescent="0.25">
      <c r="A262" s="21">
        <v>7052</v>
      </c>
      <c r="B262" s="21" t="s">
        <v>244</v>
      </c>
    </row>
    <row r="263" spans="1:2" x14ac:dyDescent="0.25">
      <c r="A263" s="21">
        <v>7053</v>
      </c>
      <c r="B263" s="21" t="s">
        <v>245</v>
      </c>
    </row>
    <row r="264" spans="1:2" x14ac:dyDescent="0.25">
      <c r="A264" s="21">
        <v>7054</v>
      </c>
      <c r="B264" s="21" t="s">
        <v>246</v>
      </c>
    </row>
    <row r="265" spans="1:2" x14ac:dyDescent="0.25">
      <c r="A265" s="21">
        <v>7055</v>
      </c>
      <c r="B265" s="21" t="s">
        <v>261</v>
      </c>
    </row>
    <row r="266" spans="1:2" x14ac:dyDescent="0.25">
      <c r="A266" s="21">
        <v>7056</v>
      </c>
      <c r="B266" s="21" t="s">
        <v>247</v>
      </c>
    </row>
    <row r="267" spans="1:2" x14ac:dyDescent="0.25">
      <c r="A267" s="21">
        <v>7058</v>
      </c>
      <c r="B267" s="21" t="s">
        <v>248</v>
      </c>
    </row>
    <row r="268" spans="1:2" x14ac:dyDescent="0.25">
      <c r="A268" s="21">
        <v>7059</v>
      </c>
      <c r="B268" s="21" t="s">
        <v>249</v>
      </c>
    </row>
    <row r="269" spans="1:2" x14ac:dyDescent="0.25">
      <c r="A269" s="21">
        <v>7062</v>
      </c>
      <c r="B269" s="21" t="s">
        <v>250</v>
      </c>
    </row>
    <row r="270" spans="1:2" x14ac:dyDescent="0.25">
      <c r="A270" s="21">
        <v>7067</v>
      </c>
      <c r="B270" s="21" t="s">
        <v>104</v>
      </c>
    </row>
    <row r="271" spans="1:2" x14ac:dyDescent="0.25">
      <c r="A271" s="21">
        <v>9000</v>
      </c>
      <c r="B271" s="21" t="s">
        <v>251</v>
      </c>
    </row>
    <row r="272" spans="1:2" x14ac:dyDescent="0.25">
      <c r="A272" s="21">
        <v>9901</v>
      </c>
      <c r="B272" s="21" t="s">
        <v>271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1" ma:contentTypeDescription="Een nieuw document maken." ma:contentTypeScope="" ma:versionID="cbc9fd11be615e347cf5bafe47bd8082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fd086e10ed2df4d8bbadbf215f428c2a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8AD13-18A1-43A8-8179-166632A7AF60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2.xml><?xml version="1.0" encoding="utf-8"?>
<ds:datastoreItem xmlns:ds="http://schemas.openxmlformats.org/officeDocument/2006/customXml" ds:itemID="{AA5D0D27-C43D-46E5-9B10-8EF106D59B55}"/>
</file>

<file path=customXml/itemProps3.xml><?xml version="1.0" encoding="utf-8"?>
<ds:datastoreItem xmlns:ds="http://schemas.openxmlformats.org/officeDocument/2006/customXml" ds:itemID="{B227832F-46B0-4B48-833D-392B74CDD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Alle_risico's__Aanvraag</dc:title>
  <dc:creator>Jarno.Vrancken@ksa.be</dc:creator>
  <cp:lastModifiedBy>David | KSA</cp:lastModifiedBy>
  <cp:lastPrinted>2013-06-17T07:44:41Z</cp:lastPrinted>
  <dcterms:created xsi:type="dcterms:W3CDTF">2013-04-25T09:22:43Z</dcterms:created>
  <dcterms:modified xsi:type="dcterms:W3CDTF">2023-03-15T08:12:50Z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350600</vt:r8>
  </property>
  <property fmtid="{D5CDD505-2E9C-101B-9397-08002B2CF9AE}" pid="4" name="MediaServiceImageTags">
    <vt:lpwstr/>
  </property>
</Properties>
</file>